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25" windowWidth="21720" windowHeight="12210" activeTab="0"/>
  </bookViews>
  <sheets>
    <sheet name="Krycí list" sheetId="1" r:id="rId1"/>
    <sheet name="Rekapitulace" sheetId="2" r:id="rId2"/>
    <sheet name="Položky" sheetId="3" r:id="rId3"/>
  </sheets>
  <definedNames>
    <definedName name="BPK1">'Položky'!#REF!</definedName>
    <definedName name="BPK2">'Položky'!#REF!</definedName>
    <definedName name="BPK3">'Položky'!#REF!</definedName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'Rekapitulace'!$G$11</definedName>
    <definedName name="Dodavka0">'Položky'!#REF!</definedName>
    <definedName name="HSV">'Rekapitulace'!$E$11</definedName>
    <definedName name="HSV0">'Položky'!#REF!</definedName>
    <definedName name="HZS">'Rekapitulace'!$I$11</definedName>
    <definedName name="HZS0">'Položky'!#REF!</definedName>
    <definedName name="JKSO">'Krycí list'!$F$5</definedName>
    <definedName name="MJ">'Krycí list'!$G$5</definedName>
    <definedName name="Mont">'Rekapitulace'!$H$11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_xlnm.Print_Titles" localSheetId="2">'Položky'!$1:$6</definedName>
    <definedName name="_xlnm.Print_Titles" localSheetId="1">'Rekapitulace'!$1:$6</definedName>
    <definedName name="Objednatel">'Krycí list'!$C$9</definedName>
    <definedName name="_xlnm.Print_Area" localSheetId="0">'Krycí list'!$A$1:$G$45</definedName>
    <definedName name="_xlnm.Print_Area" localSheetId="2">'Položky'!$A$1:$G$110</definedName>
    <definedName name="_xlnm.Print_Area" localSheetId="1">'Rekapitulace'!$A$1:$I$18</definedName>
    <definedName name="PocetMJ">'Krycí list'!$G$8</definedName>
    <definedName name="Poznamka">'Krycí list'!$B$37</definedName>
    <definedName name="Projektant">'Krycí list'!$C$8</definedName>
    <definedName name="PSV">'Rekapitulace'!$F$11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'Rekapitulace'!$H$17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list'!$G$10</definedName>
    <definedName name="Zaklad22">'Krycí list'!$F$32</definedName>
    <definedName name="Zaklad5">'Krycí list'!$F$30</definedName>
    <definedName name="Zhotovitel">'Krycí list'!$E$12</definedName>
  </definedNames>
  <calcPr fullCalcOnLoad="1"/>
</workbook>
</file>

<file path=xl/sharedStrings.xml><?xml version="1.0" encoding="utf-8"?>
<sst xmlns="http://schemas.openxmlformats.org/spreadsheetml/2006/main" count="400" uniqueCount="262">
  <si>
    <t>Rozpočet:</t>
  </si>
  <si>
    <t>Objekt :</t>
  </si>
  <si>
    <t>Název objektu :</t>
  </si>
  <si>
    <t>JKSO :</t>
  </si>
  <si>
    <t xml:space="preserve"> </t>
  </si>
  <si>
    <t>Stavba :</t>
  </si>
  <si>
    <t>Název stavby :</t>
  </si>
  <si>
    <t>SKP :</t>
  </si>
  <si>
    <t>Projektant :</t>
  </si>
  <si>
    <t>Počet měrných jednotek :</t>
  </si>
  <si>
    <t>Objednatel :</t>
  </si>
  <si>
    <t>Náklady na MJ :</t>
  </si>
  <si>
    <t>Počet listů :</t>
  </si>
  <si>
    <t>Zakázkové číslo :</t>
  </si>
  <si>
    <t>Zpracovatel projektu :</t>
  </si>
  <si>
    <t>Zhotovitel :</t>
  </si>
  <si>
    <t>ROZPOČTOVÉ NÁKLADY</t>
  </si>
  <si>
    <t>Rozpočtové náklady II. a III. hlavy</t>
  </si>
  <si>
    <t>Vedlejší rozpočtové náklady</t>
  </si>
  <si>
    <t>Dodávka celkem</t>
  </si>
  <si>
    <t>Z</t>
  </si>
  <si>
    <t>Montáž celkem</t>
  </si>
  <si>
    <t>R</t>
  </si>
  <si>
    <t>HSV celkem</t>
  </si>
  <si>
    <t>N</t>
  </si>
  <si>
    <t>PSV celkem</t>
  </si>
  <si>
    <t>ZRN celkem</t>
  </si>
  <si>
    <t>HZS</t>
  </si>
  <si>
    <t>RN II.a III.hlavy</t>
  </si>
  <si>
    <t>Ostatní VRN</t>
  </si>
  <si>
    <t>ZRN+VRN+HZS</t>
  </si>
  <si>
    <t>VRN celkem</t>
  </si>
  <si>
    <t>Vypracoval</t>
  </si>
  <si>
    <t>Za zhotovitele</t>
  </si>
  <si>
    <t>Za objednatele</t>
  </si>
  <si>
    <t>Jméno :</t>
  </si>
  <si>
    <t>Datum :</t>
  </si>
  <si>
    <t>Podpis:</t>
  </si>
  <si>
    <t>Podpis :</t>
  </si>
  <si>
    <t>Základ pro DPH</t>
  </si>
  <si>
    <t>%  činí :</t>
  </si>
  <si>
    <t>DPH</t>
  </si>
  <si>
    <t>CENA ZA OBJEKT CELKEM</t>
  </si>
  <si>
    <t>Poznámka :</t>
  </si>
  <si>
    <t>Rozpočet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</si>
  <si>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</si>
  <si>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</si>
  <si>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</si>
  <si>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</si>
  <si>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</si>
  <si>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</si>
  <si>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</si>
  <si>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</si>
  <si>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</si>
  <si>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</si>
  <si>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</si>
  <si>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</si>
  <si>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</si>
  <si>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</si>
  <si>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</si>
  <si>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</si>
  <si>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</si>
  <si>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</si>
  <si>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</si>
  <si>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</si>
  <si>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</si>
  <si>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Celkem za</t>
  </si>
  <si>
    <t>SLEPÝ ROZPOČET</t>
  </si>
  <si>
    <t>Slepý rozpočet</t>
  </si>
  <si>
    <t>8121</t>
  </si>
  <si>
    <t>DOKONČENÍ REKONSTROKCE SYNAGOGY ČKYNĚ</t>
  </si>
  <si>
    <t>07</t>
  </si>
  <si>
    <t>ELEKTROINSTALACE</t>
  </si>
  <si>
    <t>M11</t>
  </si>
  <si>
    <t>Hromosvody</t>
  </si>
  <si>
    <t>210220101T00</t>
  </si>
  <si>
    <t>MONTAZ VEDENI UZEMNENI SVODU</t>
  </si>
  <si>
    <t>BM</t>
  </si>
  <si>
    <t>210220111T00</t>
  </si>
  <si>
    <t>PODPERA VEDENI VE HREBENI FEZN</t>
  </si>
  <si>
    <t>KUS</t>
  </si>
  <si>
    <t>210220112T00</t>
  </si>
  <si>
    <t>PODPERA VEDENI VE SKLONU FEZN</t>
  </si>
  <si>
    <t>210220113T00</t>
  </si>
  <si>
    <t>PODPERA VEDENI DO ZDI FEZN</t>
  </si>
  <si>
    <t>210220201T00</t>
  </si>
  <si>
    <t>JIMACI TYC</t>
  </si>
  <si>
    <t>210220300T00</t>
  </si>
  <si>
    <t>SVORKA HROMOSVODU</t>
  </si>
  <si>
    <t>210220362T00</t>
  </si>
  <si>
    <t>ZEMNIC TYCOVY</t>
  </si>
  <si>
    <t>210220373T00</t>
  </si>
  <si>
    <t>OCHRANNY UHELNIK FEZN</t>
  </si>
  <si>
    <t>M11S-01</t>
  </si>
  <si>
    <t>REVIZNI ZPRAVA</t>
  </si>
  <si>
    <t>SOUB</t>
  </si>
  <si>
    <t>M21</t>
  </si>
  <si>
    <t>Elektromontáže</t>
  </si>
  <si>
    <t>210010002T00</t>
  </si>
  <si>
    <t>TRUBKA OHEBNA PVC 16MM</t>
  </si>
  <si>
    <t>210010003T00</t>
  </si>
  <si>
    <t>TRUBKA OHEBNA PVC 23MM</t>
  </si>
  <si>
    <t>210010005T00</t>
  </si>
  <si>
    <t>TRUBKA OHEBNA PVC 36MM</t>
  </si>
  <si>
    <t>210010317T00</t>
  </si>
  <si>
    <t>KRABICE PRISTROJOVA 67/67</t>
  </si>
  <si>
    <t>210010324T00</t>
  </si>
  <si>
    <t>KRABICE ODBOCNA 68</t>
  </si>
  <si>
    <t>210010325T00</t>
  </si>
  <si>
    <t>KRABICE ODBOCNA 97</t>
  </si>
  <si>
    <t>210010326T00</t>
  </si>
  <si>
    <t>KRABICE ODBOCNA 100</t>
  </si>
  <si>
    <t>210010327T00</t>
  </si>
  <si>
    <t>KRABICE ODBOCNA 125</t>
  </si>
  <si>
    <t>210010502T00</t>
  </si>
  <si>
    <t>LUSTROVA SVORKA</t>
  </si>
  <si>
    <t>210010513T00</t>
  </si>
  <si>
    <t>LUSTROVY HAK</t>
  </si>
  <si>
    <t>210110034T00</t>
  </si>
  <si>
    <t>SPINAC JEDNOPOL TANGO</t>
  </si>
  <si>
    <t>210110037T00</t>
  </si>
  <si>
    <t>SPINAC SERIOVY TANGO</t>
  </si>
  <si>
    <t>210110039T00</t>
  </si>
  <si>
    <t>SPINAC STRIDAVY TANGO</t>
  </si>
  <si>
    <t>210110042T00</t>
  </si>
  <si>
    <t>SPINAC KRIZOVY TANGO</t>
  </si>
  <si>
    <t>210110045T00</t>
  </si>
  <si>
    <t>SPINAC NASTENNY S DOUTNAVKOU TANGO</t>
  </si>
  <si>
    <t>210110046T00</t>
  </si>
  <si>
    <t>TLACITKOVY OVLADAC TANGO</t>
  </si>
  <si>
    <t>210111001T00</t>
  </si>
  <si>
    <t>ZASUVKA IP44</t>
  </si>
  <si>
    <t>210111022T00</t>
  </si>
  <si>
    <t>DVOJZASUVKA ZAPUSTENA TANGO</t>
  </si>
  <si>
    <t>210189001T00</t>
  </si>
  <si>
    <t>KOMPLETACE ROZVADECE - 1 MODUL</t>
  </si>
  <si>
    <t>210189002T00</t>
  </si>
  <si>
    <t>MONTAZ ROZVADECE PLAST</t>
  </si>
  <si>
    <t>210192722T00</t>
  </si>
  <si>
    <t>POPISNY STITEK</t>
  </si>
  <si>
    <t>210200004T00</t>
  </si>
  <si>
    <t>MONTAZ SVITIDLA</t>
  </si>
  <si>
    <t>210220322T00</t>
  </si>
  <si>
    <t>PROPOJ.UZEMNENI CU PAS NA POTRUBI</t>
  </si>
  <si>
    <t>210290723T00</t>
  </si>
  <si>
    <t>PROSTOROVY TERMOSTAT REGO</t>
  </si>
  <si>
    <t>210290815T00</t>
  </si>
  <si>
    <t>MONTAZ PRIMOTOP. RADIATORU</t>
  </si>
  <si>
    <t>210290816T00</t>
  </si>
  <si>
    <t>MONTAZ PRIMOTOP. STROPNICH PANELU</t>
  </si>
  <si>
    <t>210800012T00</t>
  </si>
  <si>
    <t>VODIC CY 6 DRAT</t>
  </si>
  <si>
    <t>210800014T00</t>
  </si>
  <si>
    <t>VODIC CY 16 DRAT</t>
  </si>
  <si>
    <t>210800201T00</t>
  </si>
  <si>
    <t>KABEL CYKY 2x1,5</t>
  </si>
  <si>
    <t>210800231T00</t>
  </si>
  <si>
    <t>KABEL CYKY 3x1,5</t>
  </si>
  <si>
    <t>210800235T00</t>
  </si>
  <si>
    <t>KABEL CYKY 3x2,5</t>
  </si>
  <si>
    <t>210800320T00</t>
  </si>
  <si>
    <t>KABEL CYKY 4x1,5</t>
  </si>
  <si>
    <t>210800345T00</t>
  </si>
  <si>
    <t>KABEL CYKY 4x10</t>
  </si>
  <si>
    <t>210800350T00</t>
  </si>
  <si>
    <t>KABEL CYKY 5x1,5</t>
  </si>
  <si>
    <t>210800355T00</t>
  </si>
  <si>
    <t>KABEL CYKY 5x2,5</t>
  </si>
  <si>
    <t>210800360T00</t>
  </si>
  <si>
    <t>KABEL CYKY 5x6</t>
  </si>
  <si>
    <t>210800380T00</t>
  </si>
  <si>
    <t>KABEL CYKY 5x16</t>
  </si>
  <si>
    <t>210800385T00</t>
  </si>
  <si>
    <t>KABEL CYKY 5x25</t>
  </si>
  <si>
    <t>220261641T00</t>
  </si>
  <si>
    <t>OSAZENI HMOZDINKY  6MM</t>
  </si>
  <si>
    <t>229999995T00</t>
  </si>
  <si>
    <t>SPOJOVACI A POMOCNY MATERIAL</t>
  </si>
  <si>
    <t>M21S-01</t>
  </si>
  <si>
    <t>M21S-02</t>
  </si>
  <si>
    <t>POMOCNE STAVEBNI PRACE</t>
  </si>
  <si>
    <t>34713170</t>
  </si>
  <si>
    <t>ZAROVKA</t>
  </si>
  <si>
    <t>34713175</t>
  </si>
  <si>
    <t>ZAROVKA HALOGEN</t>
  </si>
  <si>
    <t>34750949</t>
  </si>
  <si>
    <t>ZARIVKA 11W TRUBICE</t>
  </si>
  <si>
    <t>34750955</t>
  </si>
  <si>
    <t>ZARIVKA 36W TRUBICE</t>
  </si>
  <si>
    <t>34751701</t>
  </si>
  <si>
    <t>ZAPALOVAC DOUTNAV.</t>
  </si>
  <si>
    <t>34814014</t>
  </si>
  <si>
    <t>SVITIDLO VYRTYCH 1X36W</t>
  </si>
  <si>
    <t>34814018</t>
  </si>
  <si>
    <t>SVITIDLO VYRTYCH 2X36W VIPER</t>
  </si>
  <si>
    <t>34814019</t>
  </si>
  <si>
    <t>SVITIDLO VYRTICH 3X36W</t>
  </si>
  <si>
    <t>34814510</t>
  </si>
  <si>
    <t>SVITIDLO VYRTYCH 2X11W</t>
  </si>
  <si>
    <t>34814512</t>
  </si>
  <si>
    <t>SVITIDLO VYRTYCH 1x11W</t>
  </si>
  <si>
    <t>34814721</t>
  </si>
  <si>
    <t>SVIT.ZAROVKOVE</t>
  </si>
  <si>
    <t>34821381</t>
  </si>
  <si>
    <t>SVIT ZAROV ZAHRADNI</t>
  </si>
  <si>
    <t>35441120</t>
  </si>
  <si>
    <t>PASEK UZEMNOVACI 30X4 MM</t>
  </si>
  <si>
    <t>M</t>
  </si>
  <si>
    <t>35700112</t>
  </si>
  <si>
    <t>ROZVADEC ELEKTROMEROVY</t>
  </si>
  <si>
    <t>35700165</t>
  </si>
  <si>
    <t>ROZVADECE</t>
  </si>
  <si>
    <t>37488014</t>
  </si>
  <si>
    <t>REGULATOR TEPLOTY</t>
  </si>
  <si>
    <t>38222040</t>
  </si>
  <si>
    <t>ELEKTRICKY KONVEKTOR 500W</t>
  </si>
  <si>
    <t>38230000</t>
  </si>
  <si>
    <t>ELEKTRICKY KONVEKTOR 750W</t>
  </si>
  <si>
    <t>38230010</t>
  </si>
  <si>
    <t>ELEKTRICKY KONVEKTOR 1000W</t>
  </si>
  <si>
    <t>38230011</t>
  </si>
  <si>
    <t>ELEKTRICKY KONVEKTOR 1500W</t>
  </si>
  <si>
    <t>KES</t>
  </si>
  <si>
    <t>38230015</t>
  </si>
  <si>
    <t>ELEKTRICKY KONVEKTOR 2000W</t>
  </si>
  <si>
    <t>38230050</t>
  </si>
  <si>
    <t>TOPNY PANEL</t>
  </si>
  <si>
    <t>M22</t>
  </si>
  <si>
    <t>Slaboproud</t>
  </si>
  <si>
    <t>210010006T00</t>
  </si>
  <si>
    <t>TRUBKA OHEBNA PVC 48MM</t>
  </si>
  <si>
    <t>210010034T00</t>
  </si>
  <si>
    <t>TRUBKA KOPEX 29MM</t>
  </si>
  <si>
    <t>210111031T00</t>
  </si>
  <si>
    <t>ZASUVKA TELEFONNI TANGO</t>
  </si>
  <si>
    <t>220270301T00</t>
  </si>
  <si>
    <t>VODIC  2,5</t>
  </si>
  <si>
    <t>220280218T00</t>
  </si>
  <si>
    <t>KABEL SYKFY 2X2X0,5</t>
  </si>
  <si>
    <t>220320206T00</t>
  </si>
  <si>
    <t>ZVONEK NA STRIDAVY PROUD</t>
  </si>
  <si>
    <t>M22S-01</t>
  </si>
  <si>
    <t>M46</t>
  </si>
  <si>
    <t>Zemní práce při montážích</t>
  </si>
  <si>
    <t>460080001T00</t>
  </si>
  <si>
    <t>BETONOVY ZAKLAD DO ZEMINY PRO PILIR</t>
  </si>
  <si>
    <t>M3</t>
  </si>
  <si>
    <t>460200164T00</t>
  </si>
  <si>
    <t>KABELOVA RYHA 35/80 + PISKOVE LOZE</t>
  </si>
  <si>
    <t>460270000T00</t>
  </si>
  <si>
    <t>PILIRE VAPENOPISKOV.PRO EL. SKRINE</t>
  </si>
  <si>
    <t>460270068T00</t>
  </si>
  <si>
    <t>PRIPOJENI ELEKTROMEROVE SKRINE</t>
  </si>
  <si>
    <t>460300006T00</t>
  </si>
  <si>
    <t>HUTNENY ZASYP KABELOVE RYHY</t>
  </si>
  <si>
    <t>460310010T00</t>
  </si>
  <si>
    <t>ULOZENI KABELU</t>
  </si>
  <si>
    <t>460490010T00</t>
  </si>
  <si>
    <t>ZAKRYTI KABELE VAROVNOU FOLII</t>
  </si>
  <si>
    <t>460510024T00</t>
  </si>
  <si>
    <t>KABELOVA CHRANICKA BETON.ZLAB</t>
  </si>
  <si>
    <t>ZAŘÍZENÍ STAVENIŠTĚ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</si>
</sst>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0000"/>
    <numFmt numFmtId="166" formatCode="0.0"/>
    <numFmt numFmtId="167" formatCode="#,##0\ &quot;Kč&quot;"/>
    <numFmt numFmtId="168" formatCode="dd/mm/yy"/>
  </numFmts>
  <fonts count="1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4"/>
      <name val="Arial CE"/>
      <family val="2"/>
    </font>
    <font>
      <b/>
      <i/>
      <sz val="12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sz val="10"/>
      <color indexed="9"/>
      <name val="Arial CE"/>
      <family val="2"/>
    </font>
    <font>
      <i/>
      <sz val="8"/>
      <name val="Arial CE"/>
      <family val="2"/>
    </font>
    <font>
      <i/>
      <sz val="9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</fills>
  <borders count="6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96">
    <xf numFmtId="0" fontId="0" fillId="0" borderId="0" xfId="0" applyAlignment="1">
      <alignment/>
    </xf>
    <xf numFmtId="0" fontId="4" fillId="0" borderId="0" xfId="0" applyFont="1" applyAlignment="1">
      <alignment horizontal="centerContinuous" vertical="top"/>
    </xf>
    <xf numFmtId="0" fontId="0" fillId="0" borderId="0" xfId="0" applyAlignment="1">
      <alignment horizontal="centerContinuous"/>
    </xf>
    <xf numFmtId="0" fontId="0" fillId="0" borderId="1" xfId="0" applyFont="1" applyBorder="1" applyAlignment="1">
      <alignment horizontal="left"/>
    </xf>
    <xf numFmtId="0" fontId="0" fillId="0" borderId="2" xfId="0" applyBorder="1" applyAlignment="1">
      <alignment horizontal="centerContinuous"/>
    </xf>
    <xf numFmtId="0" fontId="1" fillId="0" borderId="3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0" fillId="0" borderId="4" xfId="0" applyBorder="1" applyAlignment="1">
      <alignment horizontal="centerContinuous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49" fontId="5" fillId="2" borderId="8" xfId="0" applyNumberFormat="1" applyFont="1" applyFill="1" applyBorder="1" applyAlignment="1">
      <alignment/>
    </xf>
    <xf numFmtId="49" fontId="0" fillId="2" borderId="9" xfId="0" applyNumberFormat="1" applyFill="1" applyBorder="1" applyAlignment="1">
      <alignment/>
    </xf>
    <xf numFmtId="0" fontId="3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49" fontId="0" fillId="0" borderId="16" xfId="0" applyNumberFormat="1" applyBorder="1" applyAlignment="1">
      <alignment horizontal="left"/>
    </xf>
    <xf numFmtId="0" fontId="0" fillId="0" borderId="14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0" xfId="0" applyNumberFormat="1" applyAlignment="1">
      <alignment/>
    </xf>
    <xf numFmtId="3" fontId="0" fillId="0" borderId="15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6" xfId="0" applyBorder="1" applyAlignment="1">
      <alignment/>
    </xf>
    <xf numFmtId="3" fontId="0" fillId="0" borderId="0" xfId="0" applyNumberFormat="1" applyAlignment="1">
      <alignment/>
    </xf>
    <xf numFmtId="0" fontId="4" fillId="0" borderId="21" xfId="0" applyFont="1" applyBorder="1" applyAlignment="1">
      <alignment horizontal="centerContinuous" vertical="center"/>
    </xf>
    <xf numFmtId="0" fontId="7" fillId="0" borderId="22" xfId="0" applyFont="1" applyBorder="1" applyAlignment="1">
      <alignment horizontal="centerContinuous" vertical="center"/>
    </xf>
    <xf numFmtId="0" fontId="0" fillId="0" borderId="22" xfId="0" applyBorder="1" applyAlignment="1">
      <alignment horizontal="centerContinuous" vertical="center"/>
    </xf>
    <xf numFmtId="0" fontId="0" fillId="0" borderId="23" xfId="0" applyBorder="1" applyAlignment="1">
      <alignment horizontal="centerContinuous" vertical="center"/>
    </xf>
    <xf numFmtId="0" fontId="1" fillId="0" borderId="24" xfId="0" applyFont="1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centerContinuous"/>
    </xf>
    <xf numFmtId="0" fontId="1" fillId="0" borderId="25" xfId="0" applyFont="1" applyBorder="1" applyAlignment="1">
      <alignment horizontal="centerContinuous"/>
    </xf>
    <xf numFmtId="0" fontId="0" fillId="0" borderId="25" xfId="0" applyBorder="1" applyAlignment="1">
      <alignment horizontal="centerContinuous"/>
    </xf>
    <xf numFmtId="0" fontId="0" fillId="0" borderId="27" xfId="0" applyBorder="1" applyAlignment="1">
      <alignment/>
    </xf>
    <xf numFmtId="3" fontId="0" fillId="0" borderId="28" xfId="0" applyNumberFormat="1" applyBorder="1" applyAlignment="1">
      <alignment/>
    </xf>
    <xf numFmtId="0" fontId="0" fillId="0" borderId="29" xfId="0" applyBorder="1" applyAlignment="1">
      <alignment/>
    </xf>
    <xf numFmtId="3" fontId="0" fillId="0" borderId="30" xfId="0" applyNumberFormat="1" applyBorder="1" applyAlignment="1">
      <alignment/>
    </xf>
    <xf numFmtId="0" fontId="0" fillId="0" borderId="31" xfId="0" applyBorder="1" applyAlignment="1">
      <alignment/>
    </xf>
    <xf numFmtId="3" fontId="0" fillId="0" borderId="18" xfId="0" applyNumberFormat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17" xfId="0" applyFont="1" applyBorder="1" applyAlignment="1">
      <alignment/>
    </xf>
    <xf numFmtId="3" fontId="0" fillId="0" borderId="35" xfId="0" applyNumberFormat="1" applyBorder="1" applyAlignment="1">
      <alignment/>
    </xf>
    <xf numFmtId="0" fontId="0" fillId="0" borderId="36" xfId="0" applyBorder="1" applyAlignment="1">
      <alignment/>
    </xf>
    <xf numFmtId="3" fontId="0" fillId="0" borderId="37" xfId="0" applyNumberFormat="1" applyBorder="1" applyAlignment="1">
      <alignment/>
    </xf>
    <xf numFmtId="0" fontId="0" fillId="0" borderId="38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 horizontal="right"/>
    </xf>
    <xf numFmtId="168" fontId="0" fillId="0" borderId="0" xfId="0" applyNumberFormat="1" applyBorder="1" applyAlignment="1">
      <alignment/>
    </xf>
    <xf numFmtId="166" fontId="0" fillId="0" borderId="14" xfId="0" applyNumberFormat="1" applyBorder="1" applyAlignment="1">
      <alignment horizontal="right"/>
    </xf>
    <xf numFmtId="167" fontId="0" fillId="0" borderId="18" xfId="0" applyNumberFormat="1" applyBorder="1" applyAlignment="1">
      <alignment/>
    </xf>
    <xf numFmtId="167" fontId="0" fillId="0" borderId="0" xfId="0" applyNumberFormat="1" applyBorder="1" applyAlignment="1">
      <alignment/>
    </xf>
    <xf numFmtId="0" fontId="7" fillId="2" borderId="36" xfId="0" applyFont="1" applyFill="1" applyBorder="1" applyAlignment="1">
      <alignment/>
    </xf>
    <xf numFmtId="0" fontId="7" fillId="2" borderId="37" xfId="0" applyFont="1" applyFill="1" applyBorder="1" applyAlignment="1">
      <alignment/>
    </xf>
    <xf numFmtId="0" fontId="7" fillId="2" borderId="39" xfId="0" applyFont="1" applyFill="1" applyBorder="1" applyAlignment="1">
      <alignment/>
    </xf>
    <xf numFmtId="167" fontId="7" fillId="2" borderId="37" xfId="0" applyNumberFormat="1" applyFont="1" applyFill="1" applyBorder="1" applyAlignment="1">
      <alignment/>
    </xf>
    <xf numFmtId="0" fontId="7" fillId="2" borderId="40" xfId="0" applyFont="1" applyFill="1" applyBorder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justify"/>
    </xf>
    <xf numFmtId="0" fontId="3" fillId="0" borderId="41" xfId="19" applyFont="1" applyBorder="1">
      <alignment/>
      <protection/>
    </xf>
    <xf numFmtId="0" fontId="0" fillId="0" borderId="41" xfId="19" applyBorder="1">
      <alignment/>
      <protection/>
    </xf>
    <xf numFmtId="0" fontId="0" fillId="0" borderId="41" xfId="19" applyBorder="1" applyAlignment="1">
      <alignment horizontal="right"/>
      <protection/>
    </xf>
    <xf numFmtId="0" fontId="0" fillId="0" borderId="42" xfId="19" applyFont="1" applyBorder="1">
      <alignment/>
      <protection/>
    </xf>
    <xf numFmtId="0" fontId="0" fillId="0" borderId="41" xfId="0" applyNumberFormat="1" applyBorder="1" applyAlignment="1">
      <alignment horizontal="left"/>
    </xf>
    <xf numFmtId="0" fontId="0" fillId="0" borderId="43" xfId="0" applyNumberFormat="1" applyBorder="1" applyAlignment="1">
      <alignment/>
    </xf>
    <xf numFmtId="0" fontId="3" fillId="0" borderId="44" xfId="19" applyFont="1" applyBorder="1">
      <alignment/>
      <protection/>
    </xf>
    <xf numFmtId="0" fontId="0" fillId="0" borderId="44" xfId="19" applyBorder="1">
      <alignment/>
      <protection/>
    </xf>
    <xf numFmtId="0" fontId="0" fillId="0" borderId="44" xfId="19" applyBorder="1" applyAlignment="1">
      <alignment horizontal="right"/>
      <protection/>
    </xf>
    <xf numFmtId="49" fontId="4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Border="1" applyAlignment="1">
      <alignment horizontal="centerContinuous"/>
    </xf>
    <xf numFmtId="49" fontId="1" fillId="3" borderId="24" xfId="0" applyNumberFormat="1" applyFont="1" applyFill="1" applyBorder="1" applyAlignment="1">
      <alignment/>
    </xf>
    <xf numFmtId="0" fontId="1" fillId="3" borderId="25" xfId="0" applyFont="1" applyFill="1" applyBorder="1" applyAlignment="1">
      <alignment/>
    </xf>
    <xf numFmtId="0" fontId="1" fillId="3" borderId="26" xfId="0" applyFont="1" applyFill="1" applyBorder="1" applyAlignment="1">
      <alignment/>
    </xf>
    <xf numFmtId="0" fontId="1" fillId="3" borderId="45" xfId="0" applyFont="1" applyFill="1" applyBorder="1" applyAlignment="1">
      <alignment/>
    </xf>
    <xf numFmtId="0" fontId="1" fillId="3" borderId="46" xfId="0" applyFont="1" applyFill="1" applyBorder="1" applyAlignment="1">
      <alignment/>
    </xf>
    <xf numFmtId="0" fontId="1" fillId="3" borderId="47" xfId="0" applyFont="1" applyFill="1" applyBorder="1" applyAlignment="1">
      <alignment/>
    </xf>
    <xf numFmtId="0" fontId="9" fillId="0" borderId="0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1" fillId="2" borderId="24" xfId="0" applyFont="1" applyFill="1" applyBorder="1" applyAlignment="1">
      <alignment/>
    </xf>
    <xf numFmtId="0" fontId="1" fillId="2" borderId="25" xfId="0" applyFont="1" applyFill="1" applyBorder="1" applyAlignment="1">
      <alignment/>
    </xf>
    <xf numFmtId="3" fontId="1" fillId="2" borderId="26" xfId="0" applyNumberFormat="1" applyFont="1" applyFill="1" applyBorder="1" applyAlignment="1">
      <alignment/>
    </xf>
    <xf numFmtId="3" fontId="1" fillId="2" borderId="45" xfId="0" applyNumberFormat="1" applyFont="1" applyFill="1" applyBorder="1" applyAlignment="1">
      <alignment/>
    </xf>
    <xf numFmtId="3" fontId="1" fillId="2" borderId="46" xfId="0" applyNumberFormat="1" applyFont="1" applyFill="1" applyBorder="1" applyAlignment="1">
      <alignment/>
    </xf>
    <xf numFmtId="3" fontId="1" fillId="2" borderId="47" xfId="0" applyNumberFormat="1" applyFont="1" applyFill="1" applyBorder="1" applyAlignment="1">
      <alignment/>
    </xf>
    <xf numFmtId="0" fontId="1" fillId="0" borderId="0" xfId="0" applyFont="1" applyAlignment="1">
      <alignment/>
    </xf>
    <xf numFmtId="3" fontId="4" fillId="0" borderId="0" xfId="0" applyNumberFormat="1" applyFont="1" applyAlignment="1">
      <alignment horizontal="centerContinuous"/>
    </xf>
    <xf numFmtId="0" fontId="1" fillId="4" borderId="29" xfId="0" applyFont="1" applyFill="1" applyBorder="1" applyAlignment="1">
      <alignment/>
    </xf>
    <xf numFmtId="0" fontId="1" fillId="4" borderId="30" xfId="0" applyFont="1" applyFill="1" applyBorder="1" applyAlignment="1">
      <alignment/>
    </xf>
    <xf numFmtId="0" fontId="0" fillId="4" borderId="48" xfId="0" applyFill="1" applyBorder="1" applyAlignment="1">
      <alignment/>
    </xf>
    <xf numFmtId="0" fontId="1" fillId="4" borderId="49" xfId="0" applyFont="1" applyFill="1" applyBorder="1" applyAlignment="1">
      <alignment horizontal="right"/>
    </xf>
    <xf numFmtId="0" fontId="1" fillId="4" borderId="30" xfId="0" applyFont="1" applyFill="1" applyBorder="1" applyAlignment="1">
      <alignment horizontal="right"/>
    </xf>
    <xf numFmtId="0" fontId="1" fillId="4" borderId="31" xfId="0" applyFont="1" applyFill="1" applyBorder="1" applyAlignment="1">
      <alignment horizontal="center"/>
    </xf>
    <xf numFmtId="4" fontId="6" fillId="4" borderId="30" xfId="0" applyNumberFormat="1" applyFont="1" applyFill="1" applyBorder="1" applyAlignment="1">
      <alignment horizontal="right"/>
    </xf>
    <xf numFmtId="4" fontId="6" fillId="4" borderId="48" xfId="0" applyNumberFormat="1" applyFont="1" applyFill="1" applyBorder="1" applyAlignment="1">
      <alignment horizontal="right"/>
    </xf>
    <xf numFmtId="0" fontId="0" fillId="0" borderId="3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7" xfId="0" applyFont="1" applyBorder="1" applyAlignment="1">
      <alignment/>
    </xf>
    <xf numFmtId="3" fontId="0" fillId="0" borderId="33" xfId="0" applyNumberFormat="1" applyFont="1" applyBorder="1" applyAlignment="1">
      <alignment horizontal="right"/>
    </xf>
    <xf numFmtId="166" fontId="0" fillId="0" borderId="50" xfId="0" applyNumberFormat="1" applyFont="1" applyBorder="1" applyAlignment="1">
      <alignment horizontal="right"/>
    </xf>
    <xf numFmtId="3" fontId="0" fillId="0" borderId="6" xfId="0" applyNumberFormat="1" applyFont="1" applyBorder="1" applyAlignment="1">
      <alignment horizontal="right"/>
    </xf>
    <xf numFmtId="4" fontId="0" fillId="0" borderId="5" xfId="0" applyNumberFormat="1" applyFont="1" applyBorder="1" applyAlignment="1">
      <alignment horizontal="right"/>
    </xf>
    <xf numFmtId="3" fontId="0" fillId="0" borderId="7" xfId="0" applyNumberFormat="1" applyFont="1" applyBorder="1" applyAlignment="1">
      <alignment horizontal="right"/>
    </xf>
    <xf numFmtId="0" fontId="0" fillId="2" borderId="36" xfId="0" applyFill="1" applyBorder="1" applyAlignment="1">
      <alignment/>
    </xf>
    <xf numFmtId="0" fontId="1" fillId="2" borderId="37" xfId="0" applyFont="1" applyFill="1" applyBorder="1" applyAlignment="1">
      <alignment/>
    </xf>
    <xf numFmtId="0" fontId="0" fillId="2" borderId="37" xfId="0" applyFill="1" applyBorder="1" applyAlignment="1">
      <alignment/>
    </xf>
    <xf numFmtId="4" fontId="0" fillId="2" borderId="51" xfId="0" applyNumberFormat="1" applyFill="1" applyBorder="1" applyAlignment="1">
      <alignment/>
    </xf>
    <xf numFmtId="4" fontId="0" fillId="2" borderId="36" xfId="0" applyNumberFormat="1" applyFill="1" applyBorder="1" applyAlignment="1">
      <alignment/>
    </xf>
    <xf numFmtId="4" fontId="0" fillId="2" borderId="37" xfId="0" applyNumberFormat="1" applyFill="1" applyBorder="1" applyAlignment="1">
      <alignment/>
    </xf>
    <xf numFmtId="3" fontId="9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19">
      <alignment/>
      <protection/>
    </xf>
    <xf numFmtId="0" fontId="11" fillId="0" borderId="0" xfId="19" applyFont="1" applyAlignment="1">
      <alignment horizontal="centerContinuous"/>
      <protection/>
    </xf>
    <xf numFmtId="0" fontId="12" fillId="0" borderId="0" xfId="19" applyFont="1" applyAlignment="1">
      <alignment horizontal="centerContinuous"/>
      <protection/>
    </xf>
    <xf numFmtId="0" fontId="12" fillId="0" borderId="0" xfId="19" applyFont="1" applyAlignment="1">
      <alignment horizontal="right"/>
      <protection/>
    </xf>
    <xf numFmtId="0" fontId="9" fillId="0" borderId="42" xfId="19" applyFont="1" applyBorder="1" applyAlignment="1">
      <alignment horizontal="right"/>
      <protection/>
    </xf>
    <xf numFmtId="0" fontId="0" fillId="0" borderId="41" xfId="19" applyBorder="1" applyAlignment="1">
      <alignment horizontal="left"/>
      <protection/>
    </xf>
    <xf numFmtId="0" fontId="0" fillId="0" borderId="43" xfId="19" applyBorder="1">
      <alignment/>
      <protection/>
    </xf>
    <xf numFmtId="0" fontId="9" fillId="0" borderId="0" xfId="19" applyFont="1">
      <alignment/>
      <protection/>
    </xf>
    <xf numFmtId="0" fontId="0" fillId="0" borderId="0" xfId="19" applyFont="1">
      <alignment/>
      <protection/>
    </xf>
    <xf numFmtId="0" fontId="0" fillId="0" borderId="0" xfId="19" applyAlignment="1">
      <alignment horizontal="right"/>
      <protection/>
    </xf>
    <xf numFmtId="0" fontId="0" fillId="0" borderId="0" xfId="19" applyAlignment="1">
      <alignment/>
      <protection/>
    </xf>
    <xf numFmtId="49" fontId="9" fillId="3" borderId="50" xfId="19" applyNumberFormat="1" applyFont="1" applyFill="1" applyBorder="1">
      <alignment/>
      <protection/>
    </xf>
    <xf numFmtId="0" fontId="9" fillId="3" borderId="32" xfId="19" applyFont="1" applyFill="1" applyBorder="1" applyAlignment="1">
      <alignment horizontal="center"/>
      <protection/>
    </xf>
    <xf numFmtId="0" fontId="9" fillId="3" borderId="32" xfId="19" applyNumberFormat="1" applyFont="1" applyFill="1" applyBorder="1" applyAlignment="1">
      <alignment horizontal="center"/>
      <protection/>
    </xf>
    <xf numFmtId="0" fontId="9" fillId="3" borderId="50" xfId="19" applyFont="1" applyFill="1" applyBorder="1" applyAlignment="1">
      <alignment horizontal="center"/>
      <protection/>
    </xf>
    <xf numFmtId="0" fontId="1" fillId="0" borderId="52" xfId="19" applyFont="1" applyBorder="1" applyAlignment="1">
      <alignment horizontal="center"/>
      <protection/>
    </xf>
    <xf numFmtId="49" fontId="1" fillId="0" borderId="52" xfId="19" applyNumberFormat="1" applyFont="1" applyBorder="1" applyAlignment="1">
      <alignment horizontal="left"/>
      <protection/>
    </xf>
    <xf numFmtId="0" fontId="1" fillId="0" borderId="52" xfId="19" applyFont="1" applyBorder="1">
      <alignment/>
      <protection/>
    </xf>
    <xf numFmtId="0" fontId="0" fillId="0" borderId="52" xfId="19" applyBorder="1" applyAlignment="1">
      <alignment horizontal="center"/>
      <protection/>
    </xf>
    <xf numFmtId="0" fontId="0" fillId="0" borderId="52" xfId="19" applyNumberFormat="1" applyBorder="1" applyAlignment="1">
      <alignment horizontal="right"/>
      <protection/>
    </xf>
    <xf numFmtId="0" fontId="0" fillId="0" borderId="52" xfId="19" applyNumberFormat="1" applyBorder="1">
      <alignment/>
      <protection/>
    </xf>
    <xf numFmtId="0" fontId="0" fillId="0" borderId="0" xfId="19" applyNumberFormat="1">
      <alignment/>
      <protection/>
    </xf>
    <xf numFmtId="0" fontId="13" fillId="0" borderId="0" xfId="19" applyFont="1">
      <alignment/>
      <protection/>
    </xf>
    <xf numFmtId="0" fontId="0" fillId="0" borderId="52" xfId="19" applyFont="1" applyBorder="1" applyAlignment="1">
      <alignment horizontal="center" vertical="top"/>
      <protection/>
    </xf>
    <xf numFmtId="49" fontId="8" fillId="0" borderId="52" xfId="19" applyNumberFormat="1" applyFont="1" applyBorder="1" applyAlignment="1">
      <alignment horizontal="left" vertical="top"/>
      <protection/>
    </xf>
    <xf numFmtId="0" fontId="8" fillId="0" borderId="52" xfId="19" applyFont="1" applyBorder="1" applyAlignment="1">
      <alignment wrapText="1"/>
      <protection/>
    </xf>
    <xf numFmtId="49" fontId="8" fillId="0" borderId="52" xfId="19" applyNumberFormat="1" applyFont="1" applyBorder="1" applyAlignment="1">
      <alignment horizontal="center" shrinkToFit="1"/>
      <protection/>
    </xf>
    <xf numFmtId="4" fontId="8" fillId="0" borderId="52" xfId="19" applyNumberFormat="1" applyFont="1" applyBorder="1" applyAlignment="1">
      <alignment horizontal="right"/>
      <protection/>
    </xf>
    <xf numFmtId="4" fontId="8" fillId="0" borderId="52" xfId="19" applyNumberFormat="1" applyFont="1" applyBorder="1">
      <alignment/>
      <protection/>
    </xf>
    <xf numFmtId="0" fontId="0" fillId="2" borderId="53" xfId="19" applyFill="1" applyBorder="1" applyAlignment="1">
      <alignment horizontal="center"/>
      <protection/>
    </xf>
    <xf numFmtId="49" fontId="3" fillId="2" borderId="53" xfId="19" applyNumberFormat="1" applyFont="1" applyFill="1" applyBorder="1" applyAlignment="1">
      <alignment horizontal="left"/>
      <protection/>
    </xf>
    <xf numFmtId="0" fontId="3" fillId="2" borderId="53" xfId="19" applyFont="1" applyFill="1" applyBorder="1">
      <alignment/>
      <protection/>
    </xf>
    <xf numFmtId="4" fontId="0" fillId="2" borderId="53" xfId="19" applyNumberFormat="1" applyFill="1" applyBorder="1" applyAlignment="1">
      <alignment horizontal="right"/>
      <protection/>
    </xf>
    <xf numFmtId="4" fontId="1" fillId="2" borderId="53" xfId="19" applyNumberFormat="1" applyFont="1" applyFill="1" applyBorder="1">
      <alignment/>
      <protection/>
    </xf>
    <xf numFmtId="3" fontId="0" fillId="0" borderId="0" xfId="19" applyNumberFormat="1">
      <alignment/>
      <protection/>
    </xf>
    <xf numFmtId="0" fontId="0" fillId="0" borderId="0" xfId="19" applyBorder="1">
      <alignment/>
      <protection/>
    </xf>
    <xf numFmtId="0" fontId="14" fillId="0" borderId="0" xfId="19" applyFont="1" applyAlignment="1">
      <alignment/>
      <protection/>
    </xf>
    <xf numFmtId="0" fontId="15" fillId="0" borderId="0" xfId="19" applyFont="1" applyBorder="1">
      <alignment/>
      <protection/>
    </xf>
    <xf numFmtId="3" fontId="15" fillId="0" borderId="0" xfId="19" applyNumberFormat="1" applyFont="1" applyBorder="1" applyAlignment="1">
      <alignment horizontal="right"/>
      <protection/>
    </xf>
    <xf numFmtId="4" fontId="15" fillId="0" borderId="0" xfId="19" applyNumberFormat="1" applyFont="1" applyBorder="1">
      <alignment/>
      <protection/>
    </xf>
    <xf numFmtId="0" fontId="14" fillId="0" borderId="0" xfId="19" applyFont="1" applyBorder="1" applyAlignment="1">
      <alignment/>
      <protection/>
    </xf>
    <xf numFmtId="0" fontId="0" fillId="0" borderId="0" xfId="19" applyBorder="1" applyAlignment="1">
      <alignment horizontal="right"/>
      <protection/>
    </xf>
    <xf numFmtId="49" fontId="9" fillId="0" borderId="8" xfId="0" applyNumberFormat="1" applyFont="1" applyBorder="1" applyAlignment="1">
      <alignment/>
    </xf>
    <xf numFmtId="3" fontId="0" fillId="0" borderId="9" xfId="0" applyNumberFormat="1" applyFont="1" applyBorder="1" applyAlignment="1">
      <alignment/>
    </xf>
    <xf numFmtId="3" fontId="0" fillId="0" borderId="52" xfId="0" applyNumberFormat="1" applyFont="1" applyBorder="1" applyAlignment="1">
      <alignment/>
    </xf>
    <xf numFmtId="3" fontId="0" fillId="0" borderId="54" xfId="0" applyNumberFormat="1" applyFont="1" applyBorder="1" applyAlignment="1">
      <alignment/>
    </xf>
    <xf numFmtId="0" fontId="0" fillId="0" borderId="0" xfId="0" applyAlignment="1">
      <alignment horizontal="left" wrapText="1"/>
    </xf>
    <xf numFmtId="0" fontId="8" fillId="0" borderId="0" xfId="0" applyFont="1" applyAlignment="1">
      <alignment horizontal="left" vertical="top" wrapText="1"/>
    </xf>
    <xf numFmtId="0" fontId="6" fillId="0" borderId="18" xfId="0" applyFont="1" applyBorder="1" applyAlignment="1">
      <alignment horizontal="left"/>
    </xf>
    <xf numFmtId="0" fontId="6" fillId="0" borderId="32" xfId="0" applyFont="1" applyBorder="1" applyAlignment="1">
      <alignment horizontal="left"/>
    </xf>
    <xf numFmtId="0" fontId="1" fillId="0" borderId="55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3" fontId="1" fillId="2" borderId="37" xfId="0" applyNumberFormat="1" applyFont="1" applyFill="1" applyBorder="1" applyAlignment="1">
      <alignment horizontal="right"/>
    </xf>
    <xf numFmtId="3" fontId="1" fillId="2" borderId="51" xfId="0" applyNumberFormat="1" applyFont="1" applyFill="1" applyBorder="1" applyAlignment="1">
      <alignment horizontal="right"/>
    </xf>
    <xf numFmtId="0" fontId="0" fillId="0" borderId="56" xfId="19" applyFont="1" applyBorder="1" applyAlignment="1">
      <alignment horizontal="center"/>
      <protection/>
    </xf>
    <xf numFmtId="0" fontId="0" fillId="0" borderId="57" xfId="19" applyFont="1" applyBorder="1" applyAlignment="1">
      <alignment horizontal="center"/>
      <protection/>
    </xf>
    <xf numFmtId="0" fontId="0" fillId="0" borderId="58" xfId="19" applyFont="1" applyBorder="1" applyAlignment="1">
      <alignment horizontal="center"/>
      <protection/>
    </xf>
    <xf numFmtId="0" fontId="0" fillId="0" borderId="59" xfId="19" applyFont="1" applyBorder="1" applyAlignment="1">
      <alignment horizontal="center"/>
      <protection/>
    </xf>
    <xf numFmtId="0" fontId="0" fillId="0" borderId="60" xfId="19" applyFont="1" applyBorder="1" applyAlignment="1">
      <alignment horizontal="left"/>
      <protection/>
    </xf>
    <xf numFmtId="0" fontId="0" fillId="0" borderId="44" xfId="19" applyFont="1" applyBorder="1" applyAlignment="1">
      <alignment horizontal="left"/>
      <protection/>
    </xf>
    <xf numFmtId="0" fontId="0" fillId="0" borderId="61" xfId="19" applyFont="1" applyBorder="1" applyAlignment="1">
      <alignment horizontal="left"/>
      <protection/>
    </xf>
    <xf numFmtId="0" fontId="10" fillId="0" borderId="0" xfId="19" applyFont="1" applyAlignment="1">
      <alignment horizontal="center"/>
      <protection/>
    </xf>
    <xf numFmtId="49" fontId="0" fillId="0" borderId="58" xfId="19" applyNumberFormat="1" applyFont="1" applyBorder="1" applyAlignment="1">
      <alignment horizontal="center"/>
      <protection/>
    </xf>
    <xf numFmtId="0" fontId="0" fillId="0" borderId="60" xfId="19" applyBorder="1" applyAlignment="1">
      <alignment horizontal="center" shrinkToFit="1"/>
      <protection/>
    </xf>
    <xf numFmtId="0" fontId="0" fillId="0" borderId="44" xfId="19" applyBorder="1" applyAlignment="1">
      <alignment horizontal="center" shrinkToFit="1"/>
      <protection/>
    </xf>
    <xf numFmtId="0" fontId="0" fillId="0" borderId="61" xfId="19" applyBorder="1" applyAlignment="1">
      <alignment horizontal="center" shrinkToFi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ální_POL.XL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1"/>
  <dimension ref="A1:BE55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 thickBot="1">
      <c r="A1" s="1" t="s">
        <v>67</v>
      </c>
      <c r="B1" s="2"/>
      <c r="C1" s="2"/>
      <c r="D1" s="2"/>
      <c r="E1" s="2"/>
      <c r="F1" s="2"/>
      <c r="G1" s="2"/>
    </row>
    <row r="2" spans="1:7" ht="12.75" customHeight="1">
      <c r="A2" s="3" t="s">
        <v>0</v>
      </c>
      <c r="B2" s="4"/>
      <c r="C2" s="5">
        <f>Rekapitulace!H1</f>
        <v>0</v>
      </c>
      <c r="D2" s="6">
        <f>Rekapitulace!G2</f>
        <v>0</v>
      </c>
      <c r="E2" s="4"/>
      <c r="F2" s="4"/>
      <c r="G2" s="7"/>
    </row>
    <row r="3" spans="1:7" ht="3" customHeight="1" hidden="1">
      <c r="A3" s="8"/>
      <c r="B3" s="9"/>
      <c r="C3" s="8"/>
      <c r="D3" s="8"/>
      <c r="E3" s="8"/>
      <c r="F3" s="8"/>
      <c r="G3" s="10"/>
    </row>
    <row r="4" spans="1:7" ht="12" customHeight="1">
      <c r="A4" s="11" t="s">
        <v>1</v>
      </c>
      <c r="B4" s="12"/>
      <c r="C4" s="13" t="s">
        <v>2</v>
      </c>
      <c r="D4" s="13"/>
      <c r="E4" s="13"/>
      <c r="F4" s="13" t="s">
        <v>3</v>
      </c>
      <c r="G4" s="14"/>
    </row>
    <row r="5" spans="1:7" ht="12.75" customHeight="1">
      <c r="A5" s="15" t="s">
        <v>71</v>
      </c>
      <c r="B5" s="16"/>
      <c r="C5" s="17" t="s">
        <v>72</v>
      </c>
      <c r="D5" s="18"/>
      <c r="E5" s="18"/>
      <c r="F5" s="13"/>
      <c r="G5" s="14"/>
    </row>
    <row r="6" spans="1:7" ht="12.75" customHeight="1">
      <c r="A6" s="19" t="s">
        <v>5</v>
      </c>
      <c r="B6" s="20"/>
      <c r="C6" s="21" t="s">
        <v>6</v>
      </c>
      <c r="D6" s="21"/>
      <c r="E6" s="21"/>
      <c r="F6" s="22" t="s">
        <v>7</v>
      </c>
      <c r="G6" s="23"/>
    </row>
    <row r="7" spans="1:7" ht="12.75" customHeight="1">
      <c r="A7" s="15" t="s">
        <v>69</v>
      </c>
      <c r="B7" s="16"/>
      <c r="C7" s="17" t="s">
        <v>70</v>
      </c>
      <c r="D7" s="18"/>
      <c r="E7" s="18"/>
      <c r="F7" s="24"/>
      <c r="G7" s="14"/>
    </row>
    <row r="8" spans="1:9" ht="12.75">
      <c r="A8" s="19" t="s">
        <v>8</v>
      </c>
      <c r="B8" s="21"/>
      <c r="C8" s="177"/>
      <c r="D8" s="178"/>
      <c r="E8" s="25" t="s">
        <v>9</v>
      </c>
      <c r="F8" s="26"/>
      <c r="G8" s="27"/>
      <c r="H8" s="28"/>
      <c r="I8" s="28"/>
    </row>
    <row r="9" spans="1:7" ht="12.75">
      <c r="A9" s="19" t="s">
        <v>10</v>
      </c>
      <c r="B9" s="21"/>
      <c r="C9" s="177"/>
      <c r="D9" s="178"/>
      <c r="E9" s="22" t="s">
        <v>11</v>
      </c>
      <c r="F9" s="21"/>
      <c r="G9" s="29">
        <f>IF(PocetMJ=0,,ROUND((F30+F32)/PocetMJ,1))</f>
        <v>0</v>
      </c>
    </row>
    <row r="10" spans="1:7" ht="12.75">
      <c r="A10" s="30" t="s">
        <v>12</v>
      </c>
      <c r="B10" s="31"/>
      <c r="C10" s="31"/>
      <c r="D10" s="31"/>
      <c r="E10" s="32" t="s">
        <v>13</v>
      </c>
      <c r="F10" s="31"/>
      <c r="G10" s="33"/>
    </row>
    <row r="11" spans="1:57" ht="12.75">
      <c r="A11" s="11" t="s">
        <v>14</v>
      </c>
      <c r="B11" s="13"/>
      <c r="C11" s="13"/>
      <c r="D11" s="13"/>
      <c r="E11" s="34" t="s">
        <v>15</v>
      </c>
      <c r="F11" s="13"/>
      <c r="G11" s="14"/>
      <c r="BA11" s="35"/>
      <c r="BB11" s="35"/>
      <c r="BC11" s="35"/>
      <c r="BD11" s="35"/>
      <c r="BE11" s="35"/>
    </row>
    <row r="12" spans="1:7" ht="12.75">
      <c r="A12" s="11"/>
      <c r="B12" s="13"/>
      <c r="C12" s="13"/>
      <c r="D12" s="13"/>
      <c r="E12" s="179"/>
      <c r="F12" s="180"/>
      <c r="G12" s="181"/>
    </row>
    <row r="13" spans="1:7" ht="28.5" customHeight="1" thickBot="1">
      <c r="A13" s="36" t="s">
        <v>16</v>
      </c>
      <c r="B13" s="37"/>
      <c r="C13" s="37"/>
      <c r="D13" s="37"/>
      <c r="E13" s="38"/>
      <c r="F13" s="38"/>
      <c r="G13" s="39"/>
    </row>
    <row r="14" spans="1:7" ht="17.25" customHeight="1" thickBot="1">
      <c r="A14" s="40" t="s">
        <v>17</v>
      </c>
      <c r="B14" s="41"/>
      <c r="C14" s="42"/>
      <c r="D14" s="43" t="s">
        <v>18</v>
      </c>
      <c r="E14" s="44"/>
      <c r="F14" s="44"/>
      <c r="G14" s="42"/>
    </row>
    <row r="15" spans="1:7" ht="15.75" customHeight="1">
      <c r="A15" s="45"/>
      <c r="B15" s="8" t="s">
        <v>19</v>
      </c>
      <c r="C15" s="46">
        <f>Dodavka</f>
        <v>0</v>
      </c>
      <c r="D15" s="47" t="str">
        <f>Rekapitulace!A16</f>
        <v>ZAŘÍZENÍ STAVENIŠTĚ</v>
      </c>
      <c r="E15" s="48"/>
      <c r="F15" s="49"/>
      <c r="G15" s="46">
        <f>Rekapitulace!I16</f>
        <v>0</v>
      </c>
    </row>
    <row r="16" spans="1:7" ht="15.75" customHeight="1">
      <c r="A16" s="45" t="s">
        <v>20</v>
      </c>
      <c r="B16" s="8" t="s">
        <v>21</v>
      </c>
      <c r="C16" s="46">
        <f>Mont</f>
        <v>0</v>
      </c>
      <c r="D16" s="30"/>
      <c r="E16" s="50"/>
      <c r="F16" s="51"/>
      <c r="G16" s="46"/>
    </row>
    <row r="17" spans="1:7" ht="15.75" customHeight="1">
      <c r="A17" s="45" t="s">
        <v>22</v>
      </c>
      <c r="B17" s="8" t="s">
        <v>23</v>
      </c>
      <c r="C17" s="46">
        <f>HSV</f>
        <v>0</v>
      </c>
      <c r="D17" s="30"/>
      <c r="E17" s="50"/>
      <c r="F17" s="51"/>
      <c r="G17" s="46"/>
    </row>
    <row r="18" spans="1:7" ht="15.75" customHeight="1">
      <c r="A18" s="52" t="s">
        <v>24</v>
      </c>
      <c r="B18" s="8" t="s">
        <v>25</v>
      </c>
      <c r="C18" s="46">
        <f>PSV</f>
        <v>0</v>
      </c>
      <c r="D18" s="30"/>
      <c r="E18" s="50"/>
      <c r="F18" s="51"/>
      <c r="G18" s="46"/>
    </row>
    <row r="19" spans="1:7" ht="15.75" customHeight="1">
      <c r="A19" s="53" t="s">
        <v>26</v>
      </c>
      <c r="B19" s="8"/>
      <c r="C19" s="46">
        <f>SUM(C15:C18)</f>
        <v>0</v>
      </c>
      <c r="D19" s="54"/>
      <c r="E19" s="50"/>
      <c r="F19" s="51"/>
      <c r="G19" s="46"/>
    </row>
    <row r="20" spans="1:7" ht="15.75" customHeight="1">
      <c r="A20" s="53"/>
      <c r="B20" s="8"/>
      <c r="C20" s="46"/>
      <c r="D20" s="30"/>
      <c r="E20" s="50"/>
      <c r="F20" s="51"/>
      <c r="G20" s="46"/>
    </row>
    <row r="21" spans="1:7" ht="15.75" customHeight="1">
      <c r="A21" s="53" t="s">
        <v>27</v>
      </c>
      <c r="B21" s="8"/>
      <c r="C21" s="46">
        <f>HZS</f>
        <v>0</v>
      </c>
      <c r="D21" s="30"/>
      <c r="E21" s="50"/>
      <c r="F21" s="51"/>
      <c r="G21" s="46"/>
    </row>
    <row r="22" spans="1:7" ht="15.75" customHeight="1">
      <c r="A22" s="11" t="s">
        <v>28</v>
      </c>
      <c r="B22" s="13"/>
      <c r="C22" s="46">
        <f>C19+C21</f>
        <v>0</v>
      </c>
      <c r="D22" s="30" t="s">
        <v>29</v>
      </c>
      <c r="E22" s="50"/>
      <c r="F22" s="51"/>
      <c r="G22" s="46">
        <f>G23-SUM(G15:G21)</f>
        <v>0</v>
      </c>
    </row>
    <row r="23" spans="1:7" ht="15.75" customHeight="1" thickBot="1">
      <c r="A23" s="30" t="s">
        <v>30</v>
      </c>
      <c r="B23" s="31"/>
      <c r="C23" s="55">
        <f>C22+G23</f>
        <v>0</v>
      </c>
      <c r="D23" s="56" t="s">
        <v>31</v>
      </c>
      <c r="E23" s="57"/>
      <c r="F23" s="58"/>
      <c r="G23" s="46">
        <f>VRN</f>
        <v>0</v>
      </c>
    </row>
    <row r="24" spans="1:7" ht="12.75">
      <c r="A24" s="59" t="s">
        <v>32</v>
      </c>
      <c r="B24" s="60"/>
      <c r="C24" s="61" t="s">
        <v>33</v>
      </c>
      <c r="D24" s="60"/>
      <c r="E24" s="61" t="s">
        <v>34</v>
      </c>
      <c r="F24" s="60"/>
      <c r="G24" s="62"/>
    </row>
    <row r="25" spans="1:7" ht="12.75">
      <c r="A25" s="19"/>
      <c r="B25" s="21"/>
      <c r="C25" s="22" t="s">
        <v>35</v>
      </c>
      <c r="D25" s="21"/>
      <c r="E25" s="22" t="s">
        <v>35</v>
      </c>
      <c r="F25" s="21"/>
      <c r="G25" s="23"/>
    </row>
    <row r="26" spans="1:7" ht="12.75">
      <c r="A26" s="11" t="s">
        <v>36</v>
      </c>
      <c r="B26" s="63"/>
      <c r="C26" s="34" t="s">
        <v>36</v>
      </c>
      <c r="D26" s="13"/>
      <c r="E26" s="34" t="s">
        <v>36</v>
      </c>
      <c r="F26" s="13"/>
      <c r="G26" s="14"/>
    </row>
    <row r="27" spans="1:7" ht="12.75">
      <c r="A27" s="11"/>
      <c r="B27" s="64"/>
      <c r="C27" s="34" t="s">
        <v>37</v>
      </c>
      <c r="D27" s="13"/>
      <c r="E27" s="34" t="s">
        <v>38</v>
      </c>
      <c r="F27" s="13"/>
      <c r="G27" s="14"/>
    </row>
    <row r="28" spans="1:7" ht="12.75">
      <c r="A28" s="11"/>
      <c r="B28" s="13"/>
      <c r="C28" s="34"/>
      <c r="D28" s="13"/>
      <c r="E28" s="34"/>
      <c r="F28" s="13"/>
      <c r="G28" s="14"/>
    </row>
    <row r="29" spans="1:7" ht="94.5" customHeight="1">
      <c r="A29" s="11"/>
      <c r="B29" s="13"/>
      <c r="C29" s="34"/>
      <c r="D29" s="13"/>
      <c r="E29" s="34"/>
      <c r="F29" s="13"/>
      <c r="G29" s="14"/>
    </row>
    <row r="30" spans="1:7" ht="12.75">
      <c r="A30" s="19" t="s">
        <v>39</v>
      </c>
      <c r="B30" s="21"/>
      <c r="C30" s="65">
        <v>20</v>
      </c>
      <c r="D30" s="21" t="s">
        <v>40</v>
      </c>
      <c r="E30" s="22"/>
      <c r="F30" s="66">
        <f>ROUND(C23-F32,0)</f>
        <v>0</v>
      </c>
      <c r="G30" s="23"/>
    </row>
    <row r="31" spans="1:7" ht="12.75">
      <c r="A31" s="19" t="s">
        <v>41</v>
      </c>
      <c r="B31" s="21"/>
      <c r="C31" s="65">
        <f>SazbaDPH1</f>
        <v>20</v>
      </c>
      <c r="D31" s="21" t="s">
        <v>40</v>
      </c>
      <c r="E31" s="22"/>
      <c r="F31" s="67">
        <f>ROUND(PRODUCT(F30,C31/100),1)</f>
        <v>0</v>
      </c>
      <c r="G31" s="33"/>
    </row>
    <row r="32" spans="1:7" ht="12.75">
      <c r="A32" s="19" t="s">
        <v>39</v>
      </c>
      <c r="B32" s="21"/>
      <c r="C32" s="65">
        <v>0</v>
      </c>
      <c r="D32" s="21" t="s">
        <v>40</v>
      </c>
      <c r="E32" s="22"/>
      <c r="F32" s="66">
        <v>0</v>
      </c>
      <c r="G32" s="23"/>
    </row>
    <row r="33" spans="1:7" ht="12.75">
      <c r="A33" s="19" t="s">
        <v>41</v>
      </c>
      <c r="B33" s="21"/>
      <c r="C33" s="65">
        <f>SazbaDPH2</f>
        <v>0</v>
      </c>
      <c r="D33" s="21" t="s">
        <v>40</v>
      </c>
      <c r="E33" s="22"/>
      <c r="F33" s="67">
        <f>ROUND(PRODUCT(F32,C33/100),1)</f>
        <v>0</v>
      </c>
      <c r="G33" s="33"/>
    </row>
    <row r="34" spans="1:7" s="73" customFormat="1" ht="19.5" customHeight="1" thickBot="1">
      <c r="A34" s="68" t="s">
        <v>42</v>
      </c>
      <c r="B34" s="69"/>
      <c r="C34" s="69"/>
      <c r="D34" s="69"/>
      <c r="E34" s="70"/>
      <c r="F34" s="71">
        <f>CEILING(SUM(F30:F33),1)</f>
        <v>0</v>
      </c>
      <c r="G34" s="72"/>
    </row>
    <row r="36" spans="1:8" ht="12.75">
      <c r="A36" s="74" t="s">
        <v>43</v>
      </c>
      <c r="B36" s="74"/>
      <c r="C36" s="74"/>
      <c r="D36" s="74"/>
      <c r="E36" s="74"/>
      <c r="F36" s="74"/>
      <c r="G36" s="74"/>
      <c r="H36" t="s">
        <v>4</v>
      </c>
    </row>
    <row r="37" spans="1:8" ht="14.25" customHeight="1">
      <c r="A37" s="74"/>
      <c r="B37" s="176"/>
      <c r="C37" s="176"/>
      <c r="D37" s="176"/>
      <c r="E37" s="176"/>
      <c r="F37" s="176"/>
      <c r="G37" s="176"/>
      <c r="H37" t="s">
        <v>4</v>
      </c>
    </row>
    <row r="38" spans="1:8" ht="12.75" customHeight="1">
      <c r="A38" s="75"/>
      <c r="B38" s="176"/>
      <c r="C38" s="176"/>
      <c r="D38" s="176"/>
      <c r="E38" s="176"/>
      <c r="F38" s="176"/>
      <c r="G38" s="176"/>
      <c r="H38" t="s">
        <v>4</v>
      </c>
    </row>
    <row r="39" spans="1:8" ht="12.75">
      <c r="A39" s="75"/>
      <c r="B39" s="176"/>
      <c r="C39" s="176"/>
      <c r="D39" s="176"/>
      <c r="E39" s="176"/>
      <c r="F39" s="176"/>
      <c r="G39" s="176"/>
      <c r="H39" t="s">
        <v>4</v>
      </c>
    </row>
    <row r="40" spans="1:8" ht="12.75">
      <c r="A40" s="75"/>
      <c r="B40" s="176"/>
      <c r="C40" s="176"/>
      <c r="D40" s="176"/>
      <c r="E40" s="176"/>
      <c r="F40" s="176"/>
      <c r="G40" s="176"/>
      <c r="H40" t="s">
        <v>4</v>
      </c>
    </row>
    <row r="41" spans="1:8" ht="12.75">
      <c r="A41" s="75"/>
      <c r="B41" s="176"/>
      <c r="C41" s="176"/>
      <c r="D41" s="176"/>
      <c r="E41" s="176"/>
      <c r="F41" s="176"/>
      <c r="G41" s="176"/>
      <c r="H41" t="s">
        <v>4</v>
      </c>
    </row>
    <row r="42" spans="1:8" ht="12.75">
      <c r="A42" s="75"/>
      <c r="B42" s="176"/>
      <c r="C42" s="176"/>
      <c r="D42" s="176"/>
      <c r="E42" s="176"/>
      <c r="F42" s="176"/>
      <c r="G42" s="176"/>
      <c r="H42" t="s">
        <v>4</v>
      </c>
    </row>
    <row r="43" spans="1:8" ht="12.75">
      <c r="A43" s="75"/>
      <c r="B43" s="176"/>
      <c r="C43" s="176"/>
      <c r="D43" s="176"/>
      <c r="E43" s="176"/>
      <c r="F43" s="176"/>
      <c r="G43" s="176"/>
      <c r="H43" t="s">
        <v>4</v>
      </c>
    </row>
    <row r="44" spans="1:8" ht="12.75">
      <c r="A44" s="75"/>
      <c r="B44" s="176"/>
      <c r="C44" s="176"/>
      <c r="D44" s="176"/>
      <c r="E44" s="176"/>
      <c r="F44" s="176"/>
      <c r="G44" s="176"/>
      <c r="H44" t="s">
        <v>4</v>
      </c>
    </row>
    <row r="45" spans="1:8" ht="0.75" customHeight="1">
      <c r="A45" s="75"/>
      <c r="B45" s="176"/>
      <c r="C45" s="176"/>
      <c r="D45" s="176"/>
      <c r="E45" s="176"/>
      <c r="F45" s="176"/>
      <c r="G45" s="176"/>
      <c r="H45" t="s">
        <v>4</v>
      </c>
    </row>
    <row r="46" spans="2:7" ht="12.75">
      <c r="B46" s="175"/>
      <c r="C46" s="175"/>
      <c r="D46" s="175"/>
      <c r="E46" s="175"/>
      <c r="F46" s="175"/>
      <c r="G46" s="175"/>
    </row>
    <row r="47" spans="2:7" ht="12.75">
      <c r="B47" s="175"/>
      <c r="C47" s="175"/>
      <c r="D47" s="175"/>
      <c r="E47" s="175"/>
      <c r="F47" s="175"/>
      <c r="G47" s="175"/>
    </row>
    <row r="48" spans="2:7" ht="12.75">
      <c r="B48" s="175"/>
      <c r="C48" s="175"/>
      <c r="D48" s="175"/>
      <c r="E48" s="175"/>
      <c r="F48" s="175"/>
      <c r="G48" s="175"/>
    </row>
    <row r="49" spans="2:7" ht="12.75">
      <c r="B49" s="175"/>
      <c r="C49" s="175"/>
      <c r="D49" s="175"/>
      <c r="E49" s="175"/>
      <c r="F49" s="175"/>
      <c r="G49" s="175"/>
    </row>
    <row r="50" spans="2:7" ht="12.75">
      <c r="B50" s="175"/>
      <c r="C50" s="175"/>
      <c r="D50" s="175"/>
      <c r="E50" s="175"/>
      <c r="F50" s="175"/>
      <c r="G50" s="175"/>
    </row>
    <row r="51" spans="2:7" ht="12.75">
      <c r="B51" s="175"/>
      <c r="C51" s="175"/>
      <c r="D51" s="175"/>
      <c r="E51" s="175"/>
      <c r="F51" s="175"/>
      <c r="G51" s="175"/>
    </row>
    <row r="52" spans="2:7" ht="12.75">
      <c r="B52" s="175"/>
      <c r="C52" s="175"/>
      <c r="D52" s="175"/>
      <c r="E52" s="175"/>
      <c r="F52" s="175"/>
      <c r="G52" s="175"/>
    </row>
    <row r="53" spans="2:7" ht="12.75">
      <c r="B53" s="175"/>
      <c r="C53" s="175"/>
      <c r="D53" s="175"/>
      <c r="E53" s="175"/>
      <c r="F53" s="175"/>
      <c r="G53" s="175"/>
    </row>
    <row r="54" spans="2:7" ht="12.75">
      <c r="B54" s="175"/>
      <c r="C54" s="175"/>
      <c r="D54" s="175"/>
      <c r="E54" s="175"/>
      <c r="F54" s="175"/>
      <c r="G54" s="175"/>
    </row>
    <row r="55" spans="2:7" ht="12.75">
      <c r="B55" s="175"/>
      <c r="C55" s="175"/>
      <c r="D55" s="175"/>
      <c r="E55" s="175"/>
      <c r="F55" s="175"/>
      <c r="G55" s="175"/>
    </row>
  </sheetData>
  <mergeCells count="14">
    <mergeCell ref="C8:D8"/>
    <mergeCell ref="C9:D9"/>
    <mergeCell ref="E12:G12"/>
    <mergeCell ref="B46:G46"/>
    <mergeCell ref="B47:G47"/>
    <mergeCell ref="B48:G48"/>
    <mergeCell ref="B37:G45"/>
    <mergeCell ref="B53:G53"/>
    <mergeCell ref="B54:G54"/>
    <mergeCell ref="B55:G55"/>
    <mergeCell ref="B49:G49"/>
    <mergeCell ref="B50:G50"/>
    <mergeCell ref="B51:G51"/>
    <mergeCell ref="B52:G52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1"/>
  <dimension ref="A1:BE68"/>
  <sheetViews>
    <sheetView workbookViewId="0" topLeftCell="A1">
      <selection activeCell="H17" sqref="H17:I17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184" t="s">
        <v>5</v>
      </c>
      <c r="B1" s="185"/>
      <c r="C1" s="76" t="str">
        <f>CONCATENATE(cislostavby," ",nazevstavby)</f>
        <v>8121 DOKONČENÍ REKONSTROKCE SYNAGOGY ČKYNĚ</v>
      </c>
      <c r="D1" s="77"/>
      <c r="E1" s="78"/>
      <c r="F1" s="77"/>
      <c r="G1" s="79" t="s">
        <v>44</v>
      </c>
      <c r="H1" s="80"/>
      <c r="I1" s="81"/>
    </row>
    <row r="2" spans="1:9" ht="13.5" thickBot="1">
      <c r="A2" s="186" t="s">
        <v>1</v>
      </c>
      <c r="B2" s="187"/>
      <c r="C2" s="82" t="str">
        <f>CONCATENATE(cisloobjektu," ",nazevobjektu)</f>
        <v>07 ELEKTROINSTALACE</v>
      </c>
      <c r="D2" s="83"/>
      <c r="E2" s="84"/>
      <c r="F2" s="83"/>
      <c r="G2" s="188"/>
      <c r="H2" s="189"/>
      <c r="I2" s="190"/>
    </row>
    <row r="3" ht="13.5" thickTop="1">
      <c r="F3" s="13"/>
    </row>
    <row r="4" spans="1:9" ht="19.5" customHeight="1">
      <c r="A4" s="85" t="s">
        <v>45</v>
      </c>
      <c r="B4" s="86"/>
      <c r="C4" s="86"/>
      <c r="D4" s="86"/>
      <c r="E4" s="87"/>
      <c r="F4" s="86"/>
      <c r="G4" s="86"/>
      <c r="H4" s="86"/>
      <c r="I4" s="86"/>
    </row>
    <row r="5" ht="13.5" thickBot="1"/>
    <row r="6" spans="1:9" s="13" customFormat="1" ht="13.5" thickBot="1">
      <c r="A6" s="88"/>
      <c r="B6" s="89" t="s">
        <v>46</v>
      </c>
      <c r="C6" s="89"/>
      <c r="D6" s="90"/>
      <c r="E6" s="91" t="s">
        <v>47</v>
      </c>
      <c r="F6" s="92" t="s">
        <v>48</v>
      </c>
      <c r="G6" s="92" t="s">
        <v>49</v>
      </c>
      <c r="H6" s="92" t="s">
        <v>50</v>
      </c>
      <c r="I6" s="93" t="s">
        <v>27</v>
      </c>
    </row>
    <row r="7" spans="1:9" s="13" customFormat="1" ht="12.75">
      <c r="A7" s="171" t="str">
        <f>Položky!B7</f>
        <v>M11</v>
      </c>
      <c r="B7" s="94" t="str">
        <f>Položky!C7</f>
        <v>Hromosvody</v>
      </c>
      <c r="D7" s="95"/>
      <c r="E7" s="172">
        <f>Položky!BA17</f>
        <v>0</v>
      </c>
      <c r="F7" s="173">
        <f>Položky!BB17</f>
        <v>0</v>
      </c>
      <c r="G7" s="173">
        <f>Položky!BC17</f>
        <v>0</v>
      </c>
      <c r="H7" s="173">
        <f>Položky!BD17</f>
        <v>0</v>
      </c>
      <c r="I7" s="174">
        <f>Položky!BE17</f>
        <v>0</v>
      </c>
    </row>
    <row r="8" spans="1:9" s="13" customFormat="1" ht="12.75">
      <c r="A8" s="171" t="str">
        <f>Položky!B18</f>
        <v>M21</v>
      </c>
      <c r="B8" s="94" t="str">
        <f>Položky!C18</f>
        <v>Elektromontáže</v>
      </c>
      <c r="D8" s="95"/>
      <c r="E8" s="172">
        <f>Položky!BA83</f>
        <v>0</v>
      </c>
      <c r="F8" s="173">
        <f>Položky!BB83</f>
        <v>0</v>
      </c>
      <c r="G8" s="173">
        <f>Položky!BC83</f>
        <v>0</v>
      </c>
      <c r="H8" s="173">
        <f>Položky!BD83</f>
        <v>0</v>
      </c>
      <c r="I8" s="174">
        <f>Položky!BE83</f>
        <v>0</v>
      </c>
    </row>
    <row r="9" spans="1:9" s="13" customFormat="1" ht="12.75">
      <c r="A9" s="171" t="str">
        <f>Položky!B84</f>
        <v>M22</v>
      </c>
      <c r="B9" s="94" t="str">
        <f>Položky!C84</f>
        <v>Slaboproud</v>
      </c>
      <c r="D9" s="95"/>
      <c r="E9" s="172">
        <f>Položky!BA100</f>
        <v>0</v>
      </c>
      <c r="F9" s="173">
        <f>Položky!BB100</f>
        <v>0</v>
      </c>
      <c r="G9" s="173">
        <f>Položky!BC100</f>
        <v>0</v>
      </c>
      <c r="H9" s="173">
        <f>Položky!BD100</f>
        <v>0</v>
      </c>
      <c r="I9" s="174">
        <f>Položky!BE100</f>
        <v>0</v>
      </c>
    </row>
    <row r="10" spans="1:9" s="13" customFormat="1" ht="13.5" thickBot="1">
      <c r="A10" s="171" t="str">
        <f>Položky!B101</f>
        <v>M46</v>
      </c>
      <c r="B10" s="94" t="str">
        <f>Položky!C101</f>
        <v>Zemní práce při montážích</v>
      </c>
      <c r="D10" s="95"/>
      <c r="E10" s="172">
        <f>Položky!BA110</f>
        <v>0</v>
      </c>
      <c r="F10" s="173">
        <f>Položky!BB110</f>
        <v>0</v>
      </c>
      <c r="G10" s="173">
        <f>Položky!BC110</f>
        <v>0</v>
      </c>
      <c r="H10" s="173">
        <f>Položky!BD110</f>
        <v>0</v>
      </c>
      <c r="I10" s="174">
        <f>Položky!BE110</f>
        <v>0</v>
      </c>
    </row>
    <row r="11" spans="1:9" s="102" customFormat="1" ht="13.5" thickBot="1">
      <c r="A11" s="96"/>
      <c r="B11" s="97" t="s">
        <v>51</v>
      </c>
      <c r="C11" s="97"/>
      <c r="D11" s="98"/>
      <c r="E11" s="99">
        <f>SUM(E7:E10)</f>
        <v>0</v>
      </c>
      <c r="F11" s="100">
        <f>SUM(F7:F10)</f>
        <v>0</v>
      </c>
      <c r="G11" s="100">
        <f>SUM(G7:G10)</f>
        <v>0</v>
      </c>
      <c r="H11" s="100">
        <f>SUM(H7:H10)</f>
        <v>0</v>
      </c>
      <c r="I11" s="101">
        <f>SUM(I7:I10)</f>
        <v>0</v>
      </c>
    </row>
    <row r="12" spans="1:9" ht="12.75">
      <c r="A12" s="13"/>
      <c r="B12" s="13"/>
      <c r="C12" s="13"/>
      <c r="D12" s="13"/>
      <c r="E12" s="13"/>
      <c r="F12" s="13"/>
      <c r="G12" s="13"/>
      <c r="H12" s="13"/>
      <c r="I12" s="13"/>
    </row>
    <row r="13" spans="1:57" ht="19.5" customHeight="1">
      <c r="A13" s="86" t="s">
        <v>52</v>
      </c>
      <c r="B13" s="86"/>
      <c r="C13" s="86"/>
      <c r="D13" s="86"/>
      <c r="E13" s="86"/>
      <c r="F13" s="86"/>
      <c r="G13" s="103"/>
      <c r="H13" s="86"/>
      <c r="I13" s="86"/>
      <c r="BA13" s="35"/>
      <c r="BB13" s="35"/>
      <c r="BC13" s="35"/>
      <c r="BD13" s="35"/>
      <c r="BE13" s="35"/>
    </row>
    <row r="14" ht="13.5" thickBot="1"/>
    <row r="15" spans="1:9" ht="12.75">
      <c r="A15" s="104" t="s">
        <v>53</v>
      </c>
      <c r="B15" s="105"/>
      <c r="C15" s="105"/>
      <c r="D15" s="106"/>
      <c r="E15" s="107" t="s">
        <v>54</v>
      </c>
      <c r="F15" s="108" t="s">
        <v>55</v>
      </c>
      <c r="G15" s="109" t="s">
        <v>56</v>
      </c>
      <c r="H15" s="110"/>
      <c r="I15" s="111" t="s">
        <v>54</v>
      </c>
    </row>
    <row r="16" spans="1:53" ht="12.75">
      <c r="A16" s="112" t="s">
        <v>261</v>
      </c>
      <c r="B16" s="113"/>
      <c r="C16" s="113"/>
      <c r="D16" s="114"/>
      <c r="E16" s="115"/>
      <c r="F16" s="116"/>
      <c r="G16" s="117">
        <f>CHOOSE(BA16+1,HSV+PSV,HSV+PSV+Mont,HSV+PSV+Dodavka+Mont,HSV,PSV,Mont,Dodavka,Mont+Dodavka,0)</f>
        <v>0</v>
      </c>
      <c r="H16" s="118"/>
      <c r="I16" s="119">
        <f>E16+F16*G16/100</f>
        <v>0</v>
      </c>
      <c r="BA16">
        <v>2</v>
      </c>
    </row>
    <row r="17" spans="1:9" ht="13.5" thickBot="1">
      <c r="A17" s="120"/>
      <c r="B17" s="121" t="s">
        <v>57</v>
      </c>
      <c r="C17" s="122"/>
      <c r="D17" s="123"/>
      <c r="E17" s="124"/>
      <c r="F17" s="125"/>
      <c r="G17" s="125"/>
      <c r="H17" s="182">
        <f>SUM(I16:I16)</f>
        <v>0</v>
      </c>
      <c r="I17" s="183"/>
    </row>
    <row r="19" spans="2:9" ht="12.75">
      <c r="B19" s="102"/>
      <c r="F19" s="126"/>
      <c r="G19" s="127"/>
      <c r="H19" s="127"/>
      <c r="I19" s="128"/>
    </row>
    <row r="20" spans="6:9" ht="12.75">
      <c r="F20" s="126"/>
      <c r="G20" s="127"/>
      <c r="H20" s="127"/>
      <c r="I20" s="128"/>
    </row>
    <row r="21" spans="6:9" ht="12.75">
      <c r="F21" s="126"/>
      <c r="G21" s="127"/>
      <c r="H21" s="127"/>
      <c r="I21" s="128"/>
    </row>
    <row r="22" spans="6:9" ht="12.75">
      <c r="F22" s="126"/>
      <c r="G22" s="127"/>
      <c r="H22" s="127"/>
      <c r="I22" s="128"/>
    </row>
    <row r="23" spans="6:9" ht="12.75">
      <c r="F23" s="126"/>
      <c r="G23" s="127"/>
      <c r="H23" s="127"/>
      <c r="I23" s="128"/>
    </row>
    <row r="24" spans="6:9" ht="12.75">
      <c r="F24" s="126"/>
      <c r="G24" s="127"/>
      <c r="H24" s="127"/>
      <c r="I24" s="128"/>
    </row>
    <row r="25" spans="6:9" ht="12.75">
      <c r="F25" s="126"/>
      <c r="G25" s="127"/>
      <c r="H25" s="127"/>
      <c r="I25" s="128"/>
    </row>
    <row r="26" spans="6:9" ht="12.75">
      <c r="F26" s="126"/>
      <c r="G26" s="127"/>
      <c r="H26" s="127"/>
      <c r="I26" s="128"/>
    </row>
    <row r="27" spans="6:9" ht="12.75">
      <c r="F27" s="126"/>
      <c r="G27" s="127"/>
      <c r="H27" s="127"/>
      <c r="I27" s="128"/>
    </row>
    <row r="28" spans="6:9" ht="12.75">
      <c r="F28" s="126"/>
      <c r="G28" s="127"/>
      <c r="H28" s="127"/>
      <c r="I28" s="128"/>
    </row>
    <row r="29" spans="6:9" ht="12.75">
      <c r="F29" s="126"/>
      <c r="G29" s="127"/>
      <c r="H29" s="127"/>
      <c r="I29" s="128"/>
    </row>
    <row r="30" spans="6:9" ht="12.75">
      <c r="F30" s="126"/>
      <c r="G30" s="127"/>
      <c r="H30" s="127"/>
      <c r="I30" s="128"/>
    </row>
    <row r="31" spans="6:9" ht="12.75">
      <c r="F31" s="126"/>
      <c r="G31" s="127"/>
      <c r="H31" s="127"/>
      <c r="I31" s="128"/>
    </row>
    <row r="32" spans="6:9" ht="12.75">
      <c r="F32" s="126"/>
      <c r="G32" s="127"/>
      <c r="H32" s="127"/>
      <c r="I32" s="128"/>
    </row>
    <row r="33" spans="6:9" ht="12.75">
      <c r="F33" s="126"/>
      <c r="G33" s="127"/>
      <c r="H33" s="127"/>
      <c r="I33" s="128"/>
    </row>
    <row r="34" spans="6:9" ht="12.75">
      <c r="F34" s="126"/>
      <c r="G34" s="127"/>
      <c r="H34" s="127"/>
      <c r="I34" s="128"/>
    </row>
    <row r="35" spans="6:9" ht="12.75">
      <c r="F35" s="126"/>
      <c r="G35" s="127"/>
      <c r="H35" s="127"/>
      <c r="I35" s="128"/>
    </row>
    <row r="36" spans="6:9" ht="12.75">
      <c r="F36" s="126"/>
      <c r="G36" s="127"/>
      <c r="H36" s="127"/>
      <c r="I36" s="128"/>
    </row>
    <row r="37" spans="6:9" ht="12.75">
      <c r="F37" s="126"/>
      <c r="G37" s="127"/>
      <c r="H37" s="127"/>
      <c r="I37" s="128"/>
    </row>
    <row r="38" spans="6:9" ht="12.75">
      <c r="F38" s="126"/>
      <c r="G38" s="127"/>
      <c r="H38" s="127"/>
      <c r="I38" s="128"/>
    </row>
    <row r="39" spans="6:9" ht="12.75">
      <c r="F39" s="126"/>
      <c r="G39" s="127"/>
      <c r="H39" s="127"/>
      <c r="I39" s="128"/>
    </row>
    <row r="40" spans="6:9" ht="12.75">
      <c r="F40" s="126"/>
      <c r="G40" s="127"/>
      <c r="H40" s="127"/>
      <c r="I40" s="128"/>
    </row>
    <row r="41" spans="6:9" ht="12.75">
      <c r="F41" s="126"/>
      <c r="G41" s="127"/>
      <c r="H41" s="127"/>
      <c r="I41" s="128"/>
    </row>
    <row r="42" spans="6:9" ht="12.75">
      <c r="F42" s="126"/>
      <c r="G42" s="127"/>
      <c r="H42" s="127"/>
      <c r="I42" s="128"/>
    </row>
    <row r="43" spans="6:9" ht="12.75">
      <c r="F43" s="126"/>
      <c r="G43" s="127"/>
      <c r="H43" s="127"/>
      <c r="I43" s="128"/>
    </row>
    <row r="44" spans="6:9" ht="12.75">
      <c r="F44" s="126"/>
      <c r="G44" s="127"/>
      <c r="H44" s="127"/>
      <c r="I44" s="128"/>
    </row>
    <row r="45" spans="6:9" ht="12.75">
      <c r="F45" s="126"/>
      <c r="G45" s="127"/>
      <c r="H45" s="127"/>
      <c r="I45" s="128"/>
    </row>
    <row r="46" spans="6:9" ht="12.75">
      <c r="F46" s="126"/>
      <c r="G46" s="127"/>
      <c r="H46" s="127"/>
      <c r="I46" s="128"/>
    </row>
    <row r="47" spans="6:9" ht="12.75">
      <c r="F47" s="126"/>
      <c r="G47" s="127"/>
      <c r="H47" s="127"/>
      <c r="I47" s="128"/>
    </row>
    <row r="48" spans="6:9" ht="12.75">
      <c r="F48" s="126"/>
      <c r="G48" s="127"/>
      <c r="H48" s="127"/>
      <c r="I48" s="128"/>
    </row>
    <row r="49" spans="6:9" ht="12.75">
      <c r="F49" s="126"/>
      <c r="G49" s="127"/>
      <c r="H49" s="127"/>
      <c r="I49" s="128"/>
    </row>
    <row r="50" spans="6:9" ht="12.75">
      <c r="F50" s="126"/>
      <c r="G50" s="127"/>
      <c r="H50" s="127"/>
      <c r="I50" s="128"/>
    </row>
    <row r="51" spans="6:9" ht="12.75">
      <c r="F51" s="126"/>
      <c r="G51" s="127"/>
      <c r="H51" s="127"/>
      <c r="I51" s="128"/>
    </row>
    <row r="52" spans="6:9" ht="12.75">
      <c r="F52" s="126"/>
      <c r="G52" s="127"/>
      <c r="H52" s="127"/>
      <c r="I52" s="128"/>
    </row>
    <row r="53" spans="6:9" ht="12.75">
      <c r="F53" s="126"/>
      <c r="G53" s="127"/>
      <c r="H53" s="127"/>
      <c r="I53" s="128"/>
    </row>
    <row r="54" spans="6:9" ht="12.75">
      <c r="F54" s="126"/>
      <c r="G54" s="127"/>
      <c r="H54" s="127"/>
      <c r="I54" s="128"/>
    </row>
    <row r="55" spans="6:9" ht="12.75">
      <c r="F55" s="126"/>
      <c r="G55" s="127"/>
      <c r="H55" s="127"/>
      <c r="I55" s="128"/>
    </row>
    <row r="56" spans="6:9" ht="12.75">
      <c r="F56" s="126"/>
      <c r="G56" s="127"/>
      <c r="H56" s="127"/>
      <c r="I56" s="128"/>
    </row>
    <row r="57" spans="6:9" ht="12.75">
      <c r="F57" s="126"/>
      <c r="G57" s="127"/>
      <c r="H57" s="127"/>
      <c r="I57" s="128"/>
    </row>
    <row r="58" spans="6:9" ht="12.75">
      <c r="F58" s="126"/>
      <c r="G58" s="127"/>
      <c r="H58" s="127"/>
      <c r="I58" s="128"/>
    </row>
    <row r="59" spans="6:9" ht="12.75">
      <c r="F59" s="126"/>
      <c r="G59" s="127"/>
      <c r="H59" s="127"/>
      <c r="I59" s="128"/>
    </row>
    <row r="60" spans="6:9" ht="12.75">
      <c r="F60" s="126"/>
      <c r="G60" s="127"/>
      <c r="H60" s="127"/>
      <c r="I60" s="128"/>
    </row>
    <row r="61" spans="6:9" ht="12.75">
      <c r="F61" s="126"/>
      <c r="G61" s="127"/>
      <c r="H61" s="127"/>
      <c r="I61" s="128"/>
    </row>
    <row r="62" spans="6:9" ht="12.75">
      <c r="F62" s="126"/>
      <c r="G62" s="127"/>
      <c r="H62" s="127"/>
      <c r="I62" s="128"/>
    </row>
    <row r="63" spans="6:9" ht="12.75">
      <c r="F63" s="126"/>
      <c r="G63" s="127"/>
      <c r="H63" s="127"/>
      <c r="I63" s="128"/>
    </row>
    <row r="64" spans="6:9" ht="12.75">
      <c r="F64" s="126"/>
      <c r="G64" s="127"/>
      <c r="H64" s="127"/>
      <c r="I64" s="128"/>
    </row>
    <row r="65" spans="6:9" ht="12.75">
      <c r="F65" s="126"/>
      <c r="G65" s="127"/>
      <c r="H65" s="127"/>
      <c r="I65" s="128"/>
    </row>
    <row r="66" spans="6:9" ht="12.75">
      <c r="F66" s="126"/>
      <c r="G66" s="127"/>
      <c r="H66" s="127"/>
      <c r="I66" s="128"/>
    </row>
    <row r="67" spans="6:9" ht="12.75">
      <c r="F67" s="126"/>
      <c r="G67" s="127"/>
      <c r="H67" s="127"/>
      <c r="I67" s="128"/>
    </row>
    <row r="68" spans="6:9" ht="12.75">
      <c r="F68" s="126"/>
      <c r="G68" s="127"/>
      <c r="H68" s="127"/>
      <c r="I68" s="128"/>
    </row>
  </sheetData>
  <mergeCells count="4">
    <mergeCell ref="H17:I17"/>
    <mergeCell ref="A1:B1"/>
    <mergeCell ref="A2:B2"/>
    <mergeCell ref="G2:I2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A1:CZ183"/>
  <sheetViews>
    <sheetView showGridLines="0" showZeros="0" workbookViewId="0" topLeftCell="A1">
      <selection activeCell="A110" sqref="A110:IV112"/>
    </sheetView>
  </sheetViews>
  <sheetFormatPr defaultColWidth="9.00390625" defaultRowHeight="12.75"/>
  <cols>
    <col min="1" max="1" width="4.375" style="129" customWidth="1"/>
    <col min="2" max="2" width="11.625" style="129" customWidth="1"/>
    <col min="3" max="3" width="40.375" style="129" customWidth="1"/>
    <col min="4" max="4" width="5.625" style="129" customWidth="1"/>
    <col min="5" max="5" width="8.625" style="138" customWidth="1"/>
    <col min="6" max="6" width="9.875" style="129" customWidth="1"/>
    <col min="7" max="7" width="13.875" style="129" customWidth="1"/>
    <col min="8" max="11" width="9.125" style="129" customWidth="1"/>
    <col min="12" max="12" width="75.375" style="129" customWidth="1"/>
    <col min="13" max="13" width="45.25390625" style="129" customWidth="1"/>
    <col min="14" max="16384" width="9.125" style="129" customWidth="1"/>
  </cols>
  <sheetData>
    <row r="1" spans="1:7" ht="15.75">
      <c r="A1" s="191" t="s">
        <v>68</v>
      </c>
      <c r="B1" s="191"/>
      <c r="C1" s="191"/>
      <c r="D1" s="191"/>
      <c r="E1" s="191"/>
      <c r="F1" s="191"/>
      <c r="G1" s="191"/>
    </row>
    <row r="2" spans="2:7" ht="14.25" customHeight="1" thickBot="1">
      <c r="B2" s="130"/>
      <c r="C2" s="131"/>
      <c r="D2" s="131"/>
      <c r="E2" s="132"/>
      <c r="F2" s="131"/>
      <c r="G2" s="131"/>
    </row>
    <row r="3" spans="1:7" ht="13.5" thickTop="1">
      <c r="A3" s="184" t="s">
        <v>5</v>
      </c>
      <c r="B3" s="185"/>
      <c r="C3" s="76" t="str">
        <f>CONCATENATE(cislostavby," ",nazevstavby)</f>
        <v>8121 DOKONČENÍ REKONSTROKCE SYNAGOGY ČKYNĚ</v>
      </c>
      <c r="D3" s="77"/>
      <c r="E3" s="133" t="s">
        <v>0</v>
      </c>
      <c r="F3" s="134">
        <f>Rekapitulace!H1</f>
        <v>0</v>
      </c>
      <c r="G3" s="135"/>
    </row>
    <row r="4" spans="1:7" ht="13.5" thickBot="1">
      <c r="A4" s="192" t="s">
        <v>1</v>
      </c>
      <c r="B4" s="187"/>
      <c r="C4" s="82" t="str">
        <f>CONCATENATE(cisloobjektu," ",nazevobjektu)</f>
        <v>07 ELEKTROINSTALACE</v>
      </c>
      <c r="D4" s="83"/>
      <c r="E4" s="193">
        <f>Rekapitulace!G2</f>
        <v>0</v>
      </c>
      <c r="F4" s="194"/>
      <c r="G4" s="195"/>
    </row>
    <row r="5" spans="1:7" ht="13.5" thickTop="1">
      <c r="A5" s="136"/>
      <c r="B5" s="137"/>
      <c r="C5" s="137"/>
      <c r="G5" s="139"/>
    </row>
    <row r="6" spans="1:7" ht="12.75">
      <c r="A6" s="140" t="s">
        <v>58</v>
      </c>
      <c r="B6" s="141" t="s">
        <v>59</v>
      </c>
      <c r="C6" s="141" t="s">
        <v>60</v>
      </c>
      <c r="D6" s="141" t="s">
        <v>61</v>
      </c>
      <c r="E6" s="142" t="s">
        <v>62</v>
      </c>
      <c r="F6" s="141" t="s">
        <v>63</v>
      </c>
      <c r="G6" s="143" t="s">
        <v>64</v>
      </c>
    </row>
    <row r="7" spans="1:15" ht="12.75">
      <c r="A7" s="144" t="s">
        <v>65</v>
      </c>
      <c r="B7" s="145" t="s">
        <v>73</v>
      </c>
      <c r="C7" s="146" t="s">
        <v>74</v>
      </c>
      <c r="D7" s="147"/>
      <c r="E7" s="148"/>
      <c r="F7" s="148"/>
      <c r="G7" s="149"/>
      <c r="H7" s="150"/>
      <c r="I7" s="150"/>
      <c r="O7" s="151">
        <v>1</v>
      </c>
    </row>
    <row r="8" spans="1:104" ht="12.75">
      <c r="A8" s="152">
        <v>1</v>
      </c>
      <c r="B8" s="153" t="s">
        <v>75</v>
      </c>
      <c r="C8" s="154" t="s">
        <v>76</v>
      </c>
      <c r="D8" s="155" t="s">
        <v>77</v>
      </c>
      <c r="E8" s="156">
        <v>130</v>
      </c>
      <c r="F8" s="156">
        <v>0</v>
      </c>
      <c r="G8" s="157">
        <f aca="true" t="shared" si="0" ref="G8:G16">E8*F8</f>
        <v>0</v>
      </c>
      <c r="O8" s="151">
        <v>2</v>
      </c>
      <c r="AA8" s="129">
        <v>1</v>
      </c>
      <c r="AB8" s="129">
        <v>9</v>
      </c>
      <c r="AC8" s="129">
        <v>9</v>
      </c>
      <c r="AZ8" s="129">
        <v>4</v>
      </c>
      <c r="BA8" s="129">
        <f aca="true" t="shared" si="1" ref="BA8:BA16">IF(AZ8=1,G8,0)</f>
        <v>0</v>
      </c>
      <c r="BB8" s="129">
        <f aca="true" t="shared" si="2" ref="BB8:BB16">IF(AZ8=2,G8,0)</f>
        <v>0</v>
      </c>
      <c r="BC8" s="129">
        <f aca="true" t="shared" si="3" ref="BC8:BC16">IF(AZ8=3,G8,0)</f>
        <v>0</v>
      </c>
      <c r="BD8" s="129">
        <f aca="true" t="shared" si="4" ref="BD8:BD16">IF(AZ8=4,G8,0)</f>
        <v>0</v>
      </c>
      <c r="BE8" s="129">
        <f aca="true" t="shared" si="5" ref="BE8:BE16">IF(AZ8=5,G8,0)</f>
        <v>0</v>
      </c>
      <c r="CZ8" s="129">
        <v>0</v>
      </c>
    </row>
    <row r="9" spans="1:104" ht="12.75">
      <c r="A9" s="152">
        <v>2</v>
      </c>
      <c r="B9" s="153" t="s">
        <v>78</v>
      </c>
      <c r="C9" s="154" t="s">
        <v>79</v>
      </c>
      <c r="D9" s="155" t="s">
        <v>80</v>
      </c>
      <c r="E9" s="156">
        <v>70</v>
      </c>
      <c r="F9" s="156">
        <v>0</v>
      </c>
      <c r="G9" s="157">
        <f t="shared" si="0"/>
        <v>0</v>
      </c>
      <c r="O9" s="151">
        <v>2</v>
      </c>
      <c r="AA9" s="129">
        <v>1</v>
      </c>
      <c r="AB9" s="129">
        <v>9</v>
      </c>
      <c r="AC9" s="129">
        <v>9</v>
      </c>
      <c r="AZ9" s="129">
        <v>4</v>
      </c>
      <c r="BA9" s="129">
        <f t="shared" si="1"/>
        <v>0</v>
      </c>
      <c r="BB9" s="129">
        <f t="shared" si="2"/>
        <v>0</v>
      </c>
      <c r="BC9" s="129">
        <f t="shared" si="3"/>
        <v>0</v>
      </c>
      <c r="BD9" s="129">
        <f t="shared" si="4"/>
        <v>0</v>
      </c>
      <c r="BE9" s="129">
        <f t="shared" si="5"/>
        <v>0</v>
      </c>
      <c r="CZ9" s="129">
        <v>0</v>
      </c>
    </row>
    <row r="10" spans="1:104" ht="12.75">
      <c r="A10" s="152">
        <v>3</v>
      </c>
      <c r="B10" s="153" t="s">
        <v>81</v>
      </c>
      <c r="C10" s="154" t="s">
        <v>82</v>
      </c>
      <c r="D10" s="155" t="s">
        <v>80</v>
      </c>
      <c r="E10" s="156">
        <v>50</v>
      </c>
      <c r="F10" s="156">
        <v>0</v>
      </c>
      <c r="G10" s="157">
        <f t="shared" si="0"/>
        <v>0</v>
      </c>
      <c r="O10" s="151">
        <v>2</v>
      </c>
      <c r="AA10" s="129">
        <v>1</v>
      </c>
      <c r="AB10" s="129">
        <v>9</v>
      </c>
      <c r="AC10" s="129">
        <v>9</v>
      </c>
      <c r="AZ10" s="129">
        <v>4</v>
      </c>
      <c r="BA10" s="129">
        <f t="shared" si="1"/>
        <v>0</v>
      </c>
      <c r="BB10" s="129">
        <f t="shared" si="2"/>
        <v>0</v>
      </c>
      <c r="BC10" s="129">
        <f t="shared" si="3"/>
        <v>0</v>
      </c>
      <c r="BD10" s="129">
        <f t="shared" si="4"/>
        <v>0</v>
      </c>
      <c r="BE10" s="129">
        <f t="shared" si="5"/>
        <v>0</v>
      </c>
      <c r="CZ10" s="129">
        <v>0</v>
      </c>
    </row>
    <row r="11" spans="1:104" ht="12.75">
      <c r="A11" s="152">
        <v>4</v>
      </c>
      <c r="B11" s="153" t="s">
        <v>83</v>
      </c>
      <c r="C11" s="154" t="s">
        <v>84</v>
      </c>
      <c r="D11" s="155" t="s">
        <v>80</v>
      </c>
      <c r="E11" s="156">
        <v>30</v>
      </c>
      <c r="F11" s="156">
        <v>0</v>
      </c>
      <c r="G11" s="157">
        <f t="shared" si="0"/>
        <v>0</v>
      </c>
      <c r="O11" s="151">
        <v>2</v>
      </c>
      <c r="AA11" s="129">
        <v>1</v>
      </c>
      <c r="AB11" s="129">
        <v>9</v>
      </c>
      <c r="AC11" s="129">
        <v>9</v>
      </c>
      <c r="AZ11" s="129">
        <v>4</v>
      </c>
      <c r="BA11" s="129">
        <f t="shared" si="1"/>
        <v>0</v>
      </c>
      <c r="BB11" s="129">
        <f t="shared" si="2"/>
        <v>0</v>
      </c>
      <c r="BC11" s="129">
        <f t="shared" si="3"/>
        <v>0</v>
      </c>
      <c r="BD11" s="129">
        <f t="shared" si="4"/>
        <v>0</v>
      </c>
      <c r="BE11" s="129">
        <f t="shared" si="5"/>
        <v>0</v>
      </c>
      <c r="CZ11" s="129">
        <v>0</v>
      </c>
    </row>
    <row r="12" spans="1:104" ht="12.75">
      <c r="A12" s="152">
        <v>5</v>
      </c>
      <c r="B12" s="153" t="s">
        <v>85</v>
      </c>
      <c r="C12" s="154" t="s">
        <v>86</v>
      </c>
      <c r="D12" s="155" t="s">
        <v>80</v>
      </c>
      <c r="E12" s="156">
        <v>2</v>
      </c>
      <c r="F12" s="156">
        <v>0</v>
      </c>
      <c r="G12" s="157">
        <f t="shared" si="0"/>
        <v>0</v>
      </c>
      <c r="O12" s="151">
        <v>2</v>
      </c>
      <c r="AA12" s="129">
        <v>1</v>
      </c>
      <c r="AB12" s="129">
        <v>9</v>
      </c>
      <c r="AC12" s="129">
        <v>9</v>
      </c>
      <c r="AZ12" s="129">
        <v>4</v>
      </c>
      <c r="BA12" s="129">
        <f t="shared" si="1"/>
        <v>0</v>
      </c>
      <c r="BB12" s="129">
        <f t="shared" si="2"/>
        <v>0</v>
      </c>
      <c r="BC12" s="129">
        <f t="shared" si="3"/>
        <v>0</v>
      </c>
      <c r="BD12" s="129">
        <f t="shared" si="4"/>
        <v>0</v>
      </c>
      <c r="BE12" s="129">
        <f t="shared" si="5"/>
        <v>0</v>
      </c>
      <c r="CZ12" s="129">
        <v>0</v>
      </c>
    </row>
    <row r="13" spans="1:104" ht="12.75">
      <c r="A13" s="152">
        <v>6</v>
      </c>
      <c r="B13" s="153" t="s">
        <v>87</v>
      </c>
      <c r="C13" s="154" t="s">
        <v>88</v>
      </c>
      <c r="D13" s="155" t="s">
        <v>80</v>
      </c>
      <c r="E13" s="156">
        <v>17</v>
      </c>
      <c r="F13" s="156">
        <v>0</v>
      </c>
      <c r="G13" s="157">
        <f t="shared" si="0"/>
        <v>0</v>
      </c>
      <c r="O13" s="151">
        <v>2</v>
      </c>
      <c r="AA13" s="129">
        <v>1</v>
      </c>
      <c r="AB13" s="129">
        <v>9</v>
      </c>
      <c r="AC13" s="129">
        <v>9</v>
      </c>
      <c r="AZ13" s="129">
        <v>4</v>
      </c>
      <c r="BA13" s="129">
        <f t="shared" si="1"/>
        <v>0</v>
      </c>
      <c r="BB13" s="129">
        <f t="shared" si="2"/>
        <v>0</v>
      </c>
      <c r="BC13" s="129">
        <f t="shared" si="3"/>
        <v>0</v>
      </c>
      <c r="BD13" s="129">
        <f t="shared" si="4"/>
        <v>0</v>
      </c>
      <c r="BE13" s="129">
        <f t="shared" si="5"/>
        <v>0</v>
      </c>
      <c r="CZ13" s="129">
        <v>0</v>
      </c>
    </row>
    <row r="14" spans="1:104" ht="12.75">
      <c r="A14" s="152">
        <v>7</v>
      </c>
      <c r="B14" s="153" t="s">
        <v>89</v>
      </c>
      <c r="C14" s="154" t="s">
        <v>90</v>
      </c>
      <c r="D14" s="155" t="s">
        <v>80</v>
      </c>
      <c r="E14" s="156">
        <v>6</v>
      </c>
      <c r="F14" s="156">
        <v>0</v>
      </c>
      <c r="G14" s="157">
        <f t="shared" si="0"/>
        <v>0</v>
      </c>
      <c r="O14" s="151">
        <v>2</v>
      </c>
      <c r="AA14" s="129">
        <v>1</v>
      </c>
      <c r="AB14" s="129">
        <v>9</v>
      </c>
      <c r="AC14" s="129">
        <v>9</v>
      </c>
      <c r="AZ14" s="129">
        <v>4</v>
      </c>
      <c r="BA14" s="129">
        <f t="shared" si="1"/>
        <v>0</v>
      </c>
      <c r="BB14" s="129">
        <f t="shared" si="2"/>
        <v>0</v>
      </c>
      <c r="BC14" s="129">
        <f t="shared" si="3"/>
        <v>0</v>
      </c>
      <c r="BD14" s="129">
        <f t="shared" si="4"/>
        <v>0</v>
      </c>
      <c r="BE14" s="129">
        <f t="shared" si="5"/>
        <v>0</v>
      </c>
      <c r="CZ14" s="129">
        <v>0</v>
      </c>
    </row>
    <row r="15" spans="1:104" ht="12.75">
      <c r="A15" s="152">
        <v>8</v>
      </c>
      <c r="B15" s="153" t="s">
        <v>91</v>
      </c>
      <c r="C15" s="154" t="s">
        <v>92</v>
      </c>
      <c r="D15" s="155" t="s">
        <v>80</v>
      </c>
      <c r="E15" s="156">
        <v>6</v>
      </c>
      <c r="F15" s="156">
        <v>0</v>
      </c>
      <c r="G15" s="157">
        <f t="shared" si="0"/>
        <v>0</v>
      </c>
      <c r="O15" s="151">
        <v>2</v>
      </c>
      <c r="AA15" s="129">
        <v>1</v>
      </c>
      <c r="AB15" s="129">
        <v>9</v>
      </c>
      <c r="AC15" s="129">
        <v>9</v>
      </c>
      <c r="AZ15" s="129">
        <v>4</v>
      </c>
      <c r="BA15" s="129">
        <f t="shared" si="1"/>
        <v>0</v>
      </c>
      <c r="BB15" s="129">
        <f t="shared" si="2"/>
        <v>0</v>
      </c>
      <c r="BC15" s="129">
        <f t="shared" si="3"/>
        <v>0</v>
      </c>
      <c r="BD15" s="129">
        <f t="shared" si="4"/>
        <v>0</v>
      </c>
      <c r="BE15" s="129">
        <f t="shared" si="5"/>
        <v>0</v>
      </c>
      <c r="CZ15" s="129">
        <v>0</v>
      </c>
    </row>
    <row r="16" spans="1:104" ht="12.75">
      <c r="A16" s="152">
        <v>9</v>
      </c>
      <c r="B16" s="153" t="s">
        <v>93</v>
      </c>
      <c r="C16" s="154" t="s">
        <v>94</v>
      </c>
      <c r="D16" s="155" t="s">
        <v>95</v>
      </c>
      <c r="E16" s="156">
        <v>1</v>
      </c>
      <c r="F16" s="156">
        <v>0</v>
      </c>
      <c r="G16" s="157">
        <f t="shared" si="0"/>
        <v>0</v>
      </c>
      <c r="O16" s="151">
        <v>2</v>
      </c>
      <c r="AA16" s="129">
        <v>11</v>
      </c>
      <c r="AB16" s="129">
        <v>0</v>
      </c>
      <c r="AC16" s="129">
        <v>73</v>
      </c>
      <c r="AZ16" s="129">
        <v>3</v>
      </c>
      <c r="BA16" s="129">
        <f t="shared" si="1"/>
        <v>0</v>
      </c>
      <c r="BB16" s="129">
        <f t="shared" si="2"/>
        <v>0</v>
      </c>
      <c r="BC16" s="129">
        <f t="shared" si="3"/>
        <v>0</v>
      </c>
      <c r="BD16" s="129">
        <f t="shared" si="4"/>
        <v>0</v>
      </c>
      <c r="BE16" s="129">
        <f t="shared" si="5"/>
        <v>0</v>
      </c>
      <c r="CZ16" s="129">
        <v>0</v>
      </c>
    </row>
    <row r="17" spans="1:57" ht="12.75">
      <c r="A17" s="158"/>
      <c r="B17" s="159" t="s">
        <v>66</v>
      </c>
      <c r="C17" s="160" t="str">
        <f>CONCATENATE(B7," ",C7)</f>
        <v>M11 Hromosvody</v>
      </c>
      <c r="D17" s="158"/>
      <c r="E17" s="161"/>
      <c r="F17" s="161"/>
      <c r="G17" s="162">
        <f>SUM(G7:G16)</f>
        <v>0</v>
      </c>
      <c r="O17" s="151">
        <v>4</v>
      </c>
      <c r="BA17" s="163">
        <f>SUM(BA7:BA16)</f>
        <v>0</v>
      </c>
      <c r="BB17" s="163">
        <f>SUM(BB7:BB16)</f>
        <v>0</v>
      </c>
      <c r="BC17" s="163">
        <f>SUM(BC7:BC16)</f>
        <v>0</v>
      </c>
      <c r="BD17" s="163">
        <f>SUM(BD7:BD16)</f>
        <v>0</v>
      </c>
      <c r="BE17" s="163">
        <f>SUM(BE7:BE16)</f>
        <v>0</v>
      </c>
    </row>
    <row r="18" spans="1:15" ht="12.75">
      <c r="A18" s="144" t="s">
        <v>65</v>
      </c>
      <c r="B18" s="145" t="s">
        <v>96</v>
      </c>
      <c r="C18" s="146" t="s">
        <v>97</v>
      </c>
      <c r="D18" s="147"/>
      <c r="E18" s="148"/>
      <c r="F18" s="148"/>
      <c r="G18" s="149"/>
      <c r="H18" s="150"/>
      <c r="I18" s="150"/>
      <c r="O18" s="151">
        <v>1</v>
      </c>
    </row>
    <row r="19" spans="1:104" ht="12.75">
      <c r="A19" s="152">
        <v>10</v>
      </c>
      <c r="B19" s="153" t="s">
        <v>98</v>
      </c>
      <c r="C19" s="154" t="s">
        <v>99</v>
      </c>
      <c r="D19" s="155" t="s">
        <v>77</v>
      </c>
      <c r="E19" s="156">
        <v>60</v>
      </c>
      <c r="F19" s="156">
        <v>0</v>
      </c>
      <c r="G19" s="157">
        <f aca="true" t="shared" si="6" ref="G19:G50">E19*F19</f>
        <v>0</v>
      </c>
      <c r="O19" s="151">
        <v>2</v>
      </c>
      <c r="AA19" s="129">
        <v>1</v>
      </c>
      <c r="AB19" s="129">
        <v>9</v>
      </c>
      <c r="AC19" s="129">
        <v>9</v>
      </c>
      <c r="AZ19" s="129">
        <v>4</v>
      </c>
      <c r="BA19" s="129">
        <f aca="true" t="shared" si="7" ref="BA19:BA50">IF(AZ19=1,G19,0)</f>
        <v>0</v>
      </c>
      <c r="BB19" s="129">
        <f aca="true" t="shared" si="8" ref="BB19:BB50">IF(AZ19=2,G19,0)</f>
        <v>0</v>
      </c>
      <c r="BC19" s="129">
        <f aca="true" t="shared" si="9" ref="BC19:BC50">IF(AZ19=3,G19,0)</f>
        <v>0</v>
      </c>
      <c r="BD19" s="129">
        <f aca="true" t="shared" si="10" ref="BD19:BD50">IF(AZ19=4,G19,0)</f>
        <v>0</v>
      </c>
      <c r="BE19" s="129">
        <f aca="true" t="shared" si="11" ref="BE19:BE50">IF(AZ19=5,G19,0)</f>
        <v>0</v>
      </c>
      <c r="CZ19" s="129">
        <v>0</v>
      </c>
    </row>
    <row r="20" spans="1:104" ht="12.75">
      <c r="A20" s="152">
        <v>11</v>
      </c>
      <c r="B20" s="153" t="s">
        <v>100</v>
      </c>
      <c r="C20" s="154" t="s">
        <v>101</v>
      </c>
      <c r="D20" s="155" t="s">
        <v>77</v>
      </c>
      <c r="E20" s="156">
        <v>50</v>
      </c>
      <c r="F20" s="156">
        <v>0</v>
      </c>
      <c r="G20" s="157">
        <f t="shared" si="6"/>
        <v>0</v>
      </c>
      <c r="O20" s="151">
        <v>2</v>
      </c>
      <c r="AA20" s="129">
        <v>1</v>
      </c>
      <c r="AB20" s="129">
        <v>9</v>
      </c>
      <c r="AC20" s="129">
        <v>9</v>
      </c>
      <c r="AZ20" s="129">
        <v>4</v>
      </c>
      <c r="BA20" s="129">
        <f t="shared" si="7"/>
        <v>0</v>
      </c>
      <c r="BB20" s="129">
        <f t="shared" si="8"/>
        <v>0</v>
      </c>
      <c r="BC20" s="129">
        <f t="shared" si="9"/>
        <v>0</v>
      </c>
      <c r="BD20" s="129">
        <f t="shared" si="10"/>
        <v>0</v>
      </c>
      <c r="BE20" s="129">
        <f t="shared" si="11"/>
        <v>0</v>
      </c>
      <c r="CZ20" s="129">
        <v>0</v>
      </c>
    </row>
    <row r="21" spans="1:104" ht="12.75">
      <c r="A21" s="152">
        <v>12</v>
      </c>
      <c r="B21" s="153" t="s">
        <v>102</v>
      </c>
      <c r="C21" s="154" t="s">
        <v>103</v>
      </c>
      <c r="D21" s="155" t="s">
        <v>77</v>
      </c>
      <c r="E21" s="156">
        <v>60</v>
      </c>
      <c r="F21" s="156">
        <v>0</v>
      </c>
      <c r="G21" s="157">
        <f t="shared" si="6"/>
        <v>0</v>
      </c>
      <c r="O21" s="151">
        <v>2</v>
      </c>
      <c r="AA21" s="129">
        <v>1</v>
      </c>
      <c r="AB21" s="129">
        <v>9</v>
      </c>
      <c r="AC21" s="129">
        <v>9</v>
      </c>
      <c r="AZ21" s="129">
        <v>4</v>
      </c>
      <c r="BA21" s="129">
        <f t="shared" si="7"/>
        <v>0</v>
      </c>
      <c r="BB21" s="129">
        <f t="shared" si="8"/>
        <v>0</v>
      </c>
      <c r="BC21" s="129">
        <f t="shared" si="9"/>
        <v>0</v>
      </c>
      <c r="BD21" s="129">
        <f t="shared" si="10"/>
        <v>0</v>
      </c>
      <c r="BE21" s="129">
        <f t="shared" si="11"/>
        <v>0</v>
      </c>
      <c r="CZ21" s="129">
        <v>0</v>
      </c>
    </row>
    <row r="22" spans="1:104" ht="12.75">
      <c r="A22" s="152">
        <v>13</v>
      </c>
      <c r="B22" s="153" t="s">
        <v>104</v>
      </c>
      <c r="C22" s="154" t="s">
        <v>105</v>
      </c>
      <c r="D22" s="155" t="s">
        <v>80</v>
      </c>
      <c r="E22" s="156">
        <v>53</v>
      </c>
      <c r="F22" s="156">
        <v>0</v>
      </c>
      <c r="G22" s="157">
        <f t="shared" si="6"/>
        <v>0</v>
      </c>
      <c r="O22" s="151">
        <v>2</v>
      </c>
      <c r="AA22" s="129">
        <v>1</v>
      </c>
      <c r="AB22" s="129">
        <v>9</v>
      </c>
      <c r="AC22" s="129">
        <v>9</v>
      </c>
      <c r="AZ22" s="129">
        <v>4</v>
      </c>
      <c r="BA22" s="129">
        <f t="shared" si="7"/>
        <v>0</v>
      </c>
      <c r="BB22" s="129">
        <f t="shared" si="8"/>
        <v>0</v>
      </c>
      <c r="BC22" s="129">
        <f t="shared" si="9"/>
        <v>0</v>
      </c>
      <c r="BD22" s="129">
        <f t="shared" si="10"/>
        <v>0</v>
      </c>
      <c r="BE22" s="129">
        <f t="shared" si="11"/>
        <v>0</v>
      </c>
      <c r="CZ22" s="129">
        <v>0</v>
      </c>
    </row>
    <row r="23" spans="1:104" ht="12.75">
      <c r="A23" s="152">
        <v>14</v>
      </c>
      <c r="B23" s="153" t="s">
        <v>106</v>
      </c>
      <c r="C23" s="154" t="s">
        <v>107</v>
      </c>
      <c r="D23" s="155" t="s">
        <v>80</v>
      </c>
      <c r="E23" s="156">
        <v>90</v>
      </c>
      <c r="F23" s="156">
        <v>0</v>
      </c>
      <c r="G23" s="157">
        <f t="shared" si="6"/>
        <v>0</v>
      </c>
      <c r="O23" s="151">
        <v>2</v>
      </c>
      <c r="AA23" s="129">
        <v>1</v>
      </c>
      <c r="AB23" s="129">
        <v>9</v>
      </c>
      <c r="AC23" s="129">
        <v>9</v>
      </c>
      <c r="AZ23" s="129">
        <v>4</v>
      </c>
      <c r="BA23" s="129">
        <f t="shared" si="7"/>
        <v>0</v>
      </c>
      <c r="BB23" s="129">
        <f t="shared" si="8"/>
        <v>0</v>
      </c>
      <c r="BC23" s="129">
        <f t="shared" si="9"/>
        <v>0</v>
      </c>
      <c r="BD23" s="129">
        <f t="shared" si="10"/>
        <v>0</v>
      </c>
      <c r="BE23" s="129">
        <f t="shared" si="11"/>
        <v>0</v>
      </c>
      <c r="CZ23" s="129">
        <v>0</v>
      </c>
    </row>
    <row r="24" spans="1:104" ht="12.75">
      <c r="A24" s="152">
        <v>15</v>
      </c>
      <c r="B24" s="153" t="s">
        <v>108</v>
      </c>
      <c r="C24" s="154" t="s">
        <v>109</v>
      </c>
      <c r="D24" s="155" t="s">
        <v>80</v>
      </c>
      <c r="E24" s="156">
        <v>10</v>
      </c>
      <c r="F24" s="156">
        <v>0</v>
      </c>
      <c r="G24" s="157">
        <f t="shared" si="6"/>
        <v>0</v>
      </c>
      <c r="O24" s="151">
        <v>2</v>
      </c>
      <c r="AA24" s="129">
        <v>1</v>
      </c>
      <c r="AB24" s="129">
        <v>9</v>
      </c>
      <c r="AC24" s="129">
        <v>9</v>
      </c>
      <c r="AZ24" s="129">
        <v>4</v>
      </c>
      <c r="BA24" s="129">
        <f t="shared" si="7"/>
        <v>0</v>
      </c>
      <c r="BB24" s="129">
        <f t="shared" si="8"/>
        <v>0</v>
      </c>
      <c r="BC24" s="129">
        <f t="shared" si="9"/>
        <v>0</v>
      </c>
      <c r="BD24" s="129">
        <f t="shared" si="10"/>
        <v>0</v>
      </c>
      <c r="BE24" s="129">
        <f t="shared" si="11"/>
        <v>0</v>
      </c>
      <c r="CZ24" s="129">
        <v>0</v>
      </c>
    </row>
    <row r="25" spans="1:104" ht="12.75">
      <c r="A25" s="152">
        <v>16</v>
      </c>
      <c r="B25" s="153" t="s">
        <v>110</v>
      </c>
      <c r="C25" s="154" t="s">
        <v>111</v>
      </c>
      <c r="D25" s="155" t="s">
        <v>80</v>
      </c>
      <c r="E25" s="156">
        <v>6</v>
      </c>
      <c r="F25" s="156">
        <v>0</v>
      </c>
      <c r="G25" s="157">
        <f t="shared" si="6"/>
        <v>0</v>
      </c>
      <c r="O25" s="151">
        <v>2</v>
      </c>
      <c r="AA25" s="129">
        <v>1</v>
      </c>
      <c r="AB25" s="129">
        <v>9</v>
      </c>
      <c r="AC25" s="129">
        <v>9</v>
      </c>
      <c r="AZ25" s="129">
        <v>4</v>
      </c>
      <c r="BA25" s="129">
        <f t="shared" si="7"/>
        <v>0</v>
      </c>
      <c r="BB25" s="129">
        <f t="shared" si="8"/>
        <v>0</v>
      </c>
      <c r="BC25" s="129">
        <f t="shared" si="9"/>
        <v>0</v>
      </c>
      <c r="BD25" s="129">
        <f t="shared" si="10"/>
        <v>0</v>
      </c>
      <c r="BE25" s="129">
        <f t="shared" si="11"/>
        <v>0</v>
      </c>
      <c r="CZ25" s="129">
        <v>0</v>
      </c>
    </row>
    <row r="26" spans="1:104" ht="12.75">
      <c r="A26" s="152">
        <v>17</v>
      </c>
      <c r="B26" s="153" t="s">
        <v>112</v>
      </c>
      <c r="C26" s="154" t="s">
        <v>113</v>
      </c>
      <c r="D26" s="155" t="s">
        <v>80</v>
      </c>
      <c r="E26" s="156">
        <v>4</v>
      </c>
      <c r="F26" s="156">
        <v>0</v>
      </c>
      <c r="G26" s="157">
        <f t="shared" si="6"/>
        <v>0</v>
      </c>
      <c r="O26" s="151">
        <v>2</v>
      </c>
      <c r="AA26" s="129">
        <v>1</v>
      </c>
      <c r="AB26" s="129">
        <v>9</v>
      </c>
      <c r="AC26" s="129">
        <v>9</v>
      </c>
      <c r="AZ26" s="129">
        <v>4</v>
      </c>
      <c r="BA26" s="129">
        <f t="shared" si="7"/>
        <v>0</v>
      </c>
      <c r="BB26" s="129">
        <f t="shared" si="8"/>
        <v>0</v>
      </c>
      <c r="BC26" s="129">
        <f t="shared" si="9"/>
        <v>0</v>
      </c>
      <c r="BD26" s="129">
        <f t="shared" si="10"/>
        <v>0</v>
      </c>
      <c r="BE26" s="129">
        <f t="shared" si="11"/>
        <v>0</v>
      </c>
      <c r="CZ26" s="129">
        <v>0</v>
      </c>
    </row>
    <row r="27" spans="1:104" ht="12.75">
      <c r="A27" s="152">
        <v>18</v>
      </c>
      <c r="B27" s="153" t="s">
        <v>114</v>
      </c>
      <c r="C27" s="154" t="s">
        <v>115</v>
      </c>
      <c r="D27" s="155" t="s">
        <v>80</v>
      </c>
      <c r="E27" s="156">
        <v>30</v>
      </c>
      <c r="F27" s="156">
        <v>0</v>
      </c>
      <c r="G27" s="157">
        <f t="shared" si="6"/>
        <v>0</v>
      </c>
      <c r="O27" s="151">
        <v>2</v>
      </c>
      <c r="AA27" s="129">
        <v>1</v>
      </c>
      <c r="AB27" s="129">
        <v>9</v>
      </c>
      <c r="AC27" s="129">
        <v>9</v>
      </c>
      <c r="AZ27" s="129">
        <v>4</v>
      </c>
      <c r="BA27" s="129">
        <f t="shared" si="7"/>
        <v>0</v>
      </c>
      <c r="BB27" s="129">
        <f t="shared" si="8"/>
        <v>0</v>
      </c>
      <c r="BC27" s="129">
        <f t="shared" si="9"/>
        <v>0</v>
      </c>
      <c r="BD27" s="129">
        <f t="shared" si="10"/>
        <v>0</v>
      </c>
      <c r="BE27" s="129">
        <f t="shared" si="11"/>
        <v>0</v>
      </c>
      <c r="CZ27" s="129">
        <v>0</v>
      </c>
    </row>
    <row r="28" spans="1:104" ht="12.75">
      <c r="A28" s="152">
        <v>19</v>
      </c>
      <c r="B28" s="153" t="s">
        <v>116</v>
      </c>
      <c r="C28" s="154" t="s">
        <v>117</v>
      </c>
      <c r="D28" s="155" t="s">
        <v>80</v>
      </c>
      <c r="E28" s="156">
        <v>3</v>
      </c>
      <c r="F28" s="156">
        <v>0</v>
      </c>
      <c r="G28" s="157">
        <f t="shared" si="6"/>
        <v>0</v>
      </c>
      <c r="O28" s="151">
        <v>2</v>
      </c>
      <c r="AA28" s="129">
        <v>1</v>
      </c>
      <c r="AB28" s="129">
        <v>9</v>
      </c>
      <c r="AC28" s="129">
        <v>9</v>
      </c>
      <c r="AZ28" s="129">
        <v>4</v>
      </c>
      <c r="BA28" s="129">
        <f t="shared" si="7"/>
        <v>0</v>
      </c>
      <c r="BB28" s="129">
        <f t="shared" si="8"/>
        <v>0</v>
      </c>
      <c r="BC28" s="129">
        <f t="shared" si="9"/>
        <v>0</v>
      </c>
      <c r="BD28" s="129">
        <f t="shared" si="10"/>
        <v>0</v>
      </c>
      <c r="BE28" s="129">
        <f t="shared" si="11"/>
        <v>0</v>
      </c>
      <c r="CZ28" s="129">
        <v>0</v>
      </c>
    </row>
    <row r="29" spans="1:104" ht="12.75">
      <c r="A29" s="152">
        <v>20</v>
      </c>
      <c r="B29" s="153" t="s">
        <v>118</v>
      </c>
      <c r="C29" s="154" t="s">
        <v>119</v>
      </c>
      <c r="D29" s="155" t="s">
        <v>80</v>
      </c>
      <c r="E29" s="156">
        <v>11</v>
      </c>
      <c r="F29" s="156">
        <v>0</v>
      </c>
      <c r="G29" s="157">
        <f t="shared" si="6"/>
        <v>0</v>
      </c>
      <c r="O29" s="151">
        <v>2</v>
      </c>
      <c r="AA29" s="129">
        <v>1</v>
      </c>
      <c r="AB29" s="129">
        <v>9</v>
      </c>
      <c r="AC29" s="129">
        <v>9</v>
      </c>
      <c r="AZ29" s="129">
        <v>4</v>
      </c>
      <c r="BA29" s="129">
        <f t="shared" si="7"/>
        <v>0</v>
      </c>
      <c r="BB29" s="129">
        <f t="shared" si="8"/>
        <v>0</v>
      </c>
      <c r="BC29" s="129">
        <f t="shared" si="9"/>
        <v>0</v>
      </c>
      <c r="BD29" s="129">
        <f t="shared" si="10"/>
        <v>0</v>
      </c>
      <c r="BE29" s="129">
        <f t="shared" si="11"/>
        <v>0</v>
      </c>
      <c r="CZ29" s="129">
        <v>0</v>
      </c>
    </row>
    <row r="30" spans="1:104" ht="12.75">
      <c r="A30" s="152">
        <v>21</v>
      </c>
      <c r="B30" s="153" t="s">
        <v>120</v>
      </c>
      <c r="C30" s="154" t="s">
        <v>121</v>
      </c>
      <c r="D30" s="155" t="s">
        <v>80</v>
      </c>
      <c r="E30" s="156">
        <v>20</v>
      </c>
      <c r="F30" s="156">
        <v>0</v>
      </c>
      <c r="G30" s="157">
        <f t="shared" si="6"/>
        <v>0</v>
      </c>
      <c r="O30" s="151">
        <v>2</v>
      </c>
      <c r="AA30" s="129">
        <v>1</v>
      </c>
      <c r="AB30" s="129">
        <v>9</v>
      </c>
      <c r="AC30" s="129">
        <v>9</v>
      </c>
      <c r="AZ30" s="129">
        <v>4</v>
      </c>
      <c r="BA30" s="129">
        <f t="shared" si="7"/>
        <v>0</v>
      </c>
      <c r="BB30" s="129">
        <f t="shared" si="8"/>
        <v>0</v>
      </c>
      <c r="BC30" s="129">
        <f t="shared" si="9"/>
        <v>0</v>
      </c>
      <c r="BD30" s="129">
        <f t="shared" si="10"/>
        <v>0</v>
      </c>
      <c r="BE30" s="129">
        <f t="shared" si="11"/>
        <v>0</v>
      </c>
      <c r="CZ30" s="129">
        <v>0</v>
      </c>
    </row>
    <row r="31" spans="1:104" ht="12.75">
      <c r="A31" s="152">
        <v>22</v>
      </c>
      <c r="B31" s="153" t="s">
        <v>122</v>
      </c>
      <c r="C31" s="154" t="s">
        <v>123</v>
      </c>
      <c r="D31" s="155" t="s">
        <v>80</v>
      </c>
      <c r="E31" s="156">
        <v>1</v>
      </c>
      <c r="F31" s="156">
        <v>0</v>
      </c>
      <c r="G31" s="157">
        <f t="shared" si="6"/>
        <v>0</v>
      </c>
      <c r="O31" s="151">
        <v>2</v>
      </c>
      <c r="AA31" s="129">
        <v>1</v>
      </c>
      <c r="AB31" s="129">
        <v>9</v>
      </c>
      <c r="AC31" s="129">
        <v>9</v>
      </c>
      <c r="AZ31" s="129">
        <v>4</v>
      </c>
      <c r="BA31" s="129">
        <f t="shared" si="7"/>
        <v>0</v>
      </c>
      <c r="BB31" s="129">
        <f t="shared" si="8"/>
        <v>0</v>
      </c>
      <c r="BC31" s="129">
        <f t="shared" si="9"/>
        <v>0</v>
      </c>
      <c r="BD31" s="129">
        <f t="shared" si="10"/>
        <v>0</v>
      </c>
      <c r="BE31" s="129">
        <f t="shared" si="11"/>
        <v>0</v>
      </c>
      <c r="CZ31" s="129">
        <v>0</v>
      </c>
    </row>
    <row r="32" spans="1:104" ht="12.75">
      <c r="A32" s="152">
        <v>23</v>
      </c>
      <c r="B32" s="153" t="s">
        <v>124</v>
      </c>
      <c r="C32" s="154" t="s">
        <v>125</v>
      </c>
      <c r="D32" s="155" t="s">
        <v>80</v>
      </c>
      <c r="E32" s="156">
        <v>40</v>
      </c>
      <c r="F32" s="156">
        <v>0</v>
      </c>
      <c r="G32" s="157">
        <f t="shared" si="6"/>
        <v>0</v>
      </c>
      <c r="O32" s="151">
        <v>2</v>
      </c>
      <c r="AA32" s="129">
        <v>1</v>
      </c>
      <c r="AB32" s="129">
        <v>9</v>
      </c>
      <c r="AC32" s="129">
        <v>9</v>
      </c>
      <c r="AZ32" s="129">
        <v>4</v>
      </c>
      <c r="BA32" s="129">
        <f t="shared" si="7"/>
        <v>0</v>
      </c>
      <c r="BB32" s="129">
        <f t="shared" si="8"/>
        <v>0</v>
      </c>
      <c r="BC32" s="129">
        <f t="shared" si="9"/>
        <v>0</v>
      </c>
      <c r="BD32" s="129">
        <f t="shared" si="10"/>
        <v>0</v>
      </c>
      <c r="BE32" s="129">
        <f t="shared" si="11"/>
        <v>0</v>
      </c>
      <c r="CZ32" s="129">
        <v>0</v>
      </c>
    </row>
    <row r="33" spans="1:104" ht="12.75">
      <c r="A33" s="152">
        <v>24</v>
      </c>
      <c r="B33" s="153" t="s">
        <v>126</v>
      </c>
      <c r="C33" s="154" t="s">
        <v>127</v>
      </c>
      <c r="D33" s="155" t="s">
        <v>80</v>
      </c>
      <c r="E33" s="156">
        <v>4</v>
      </c>
      <c r="F33" s="156">
        <v>0</v>
      </c>
      <c r="G33" s="157">
        <f t="shared" si="6"/>
        <v>0</v>
      </c>
      <c r="O33" s="151">
        <v>2</v>
      </c>
      <c r="AA33" s="129">
        <v>1</v>
      </c>
      <c r="AB33" s="129">
        <v>9</v>
      </c>
      <c r="AC33" s="129">
        <v>9</v>
      </c>
      <c r="AZ33" s="129">
        <v>4</v>
      </c>
      <c r="BA33" s="129">
        <f t="shared" si="7"/>
        <v>0</v>
      </c>
      <c r="BB33" s="129">
        <f t="shared" si="8"/>
        <v>0</v>
      </c>
      <c r="BC33" s="129">
        <f t="shared" si="9"/>
        <v>0</v>
      </c>
      <c r="BD33" s="129">
        <f t="shared" si="10"/>
        <v>0</v>
      </c>
      <c r="BE33" s="129">
        <f t="shared" si="11"/>
        <v>0</v>
      </c>
      <c r="CZ33" s="129">
        <v>0</v>
      </c>
    </row>
    <row r="34" spans="1:104" ht="12.75">
      <c r="A34" s="152">
        <v>25</v>
      </c>
      <c r="B34" s="153" t="s">
        <v>128</v>
      </c>
      <c r="C34" s="154" t="s">
        <v>129</v>
      </c>
      <c r="D34" s="155" t="s">
        <v>80</v>
      </c>
      <c r="E34" s="156">
        <v>5</v>
      </c>
      <c r="F34" s="156">
        <v>0</v>
      </c>
      <c r="G34" s="157">
        <f t="shared" si="6"/>
        <v>0</v>
      </c>
      <c r="O34" s="151">
        <v>2</v>
      </c>
      <c r="AA34" s="129">
        <v>1</v>
      </c>
      <c r="AB34" s="129">
        <v>9</v>
      </c>
      <c r="AC34" s="129">
        <v>9</v>
      </c>
      <c r="AZ34" s="129">
        <v>4</v>
      </c>
      <c r="BA34" s="129">
        <f t="shared" si="7"/>
        <v>0</v>
      </c>
      <c r="BB34" s="129">
        <f t="shared" si="8"/>
        <v>0</v>
      </c>
      <c r="BC34" s="129">
        <f t="shared" si="9"/>
        <v>0</v>
      </c>
      <c r="BD34" s="129">
        <f t="shared" si="10"/>
        <v>0</v>
      </c>
      <c r="BE34" s="129">
        <f t="shared" si="11"/>
        <v>0</v>
      </c>
      <c r="CZ34" s="129">
        <v>0</v>
      </c>
    </row>
    <row r="35" spans="1:104" ht="12.75">
      <c r="A35" s="152">
        <v>26</v>
      </c>
      <c r="B35" s="153" t="s">
        <v>130</v>
      </c>
      <c r="C35" s="154" t="s">
        <v>131</v>
      </c>
      <c r="D35" s="155" t="s">
        <v>80</v>
      </c>
      <c r="E35" s="156">
        <v>9</v>
      </c>
      <c r="F35" s="156">
        <v>0</v>
      </c>
      <c r="G35" s="157">
        <f t="shared" si="6"/>
        <v>0</v>
      </c>
      <c r="O35" s="151">
        <v>2</v>
      </c>
      <c r="AA35" s="129">
        <v>1</v>
      </c>
      <c r="AB35" s="129">
        <v>9</v>
      </c>
      <c r="AC35" s="129">
        <v>9</v>
      </c>
      <c r="AZ35" s="129">
        <v>4</v>
      </c>
      <c r="BA35" s="129">
        <f t="shared" si="7"/>
        <v>0</v>
      </c>
      <c r="BB35" s="129">
        <f t="shared" si="8"/>
        <v>0</v>
      </c>
      <c r="BC35" s="129">
        <f t="shared" si="9"/>
        <v>0</v>
      </c>
      <c r="BD35" s="129">
        <f t="shared" si="10"/>
        <v>0</v>
      </c>
      <c r="BE35" s="129">
        <f t="shared" si="11"/>
        <v>0</v>
      </c>
      <c r="CZ35" s="129">
        <v>0</v>
      </c>
    </row>
    <row r="36" spans="1:104" ht="12.75">
      <c r="A36" s="152">
        <v>27</v>
      </c>
      <c r="B36" s="153" t="s">
        <v>132</v>
      </c>
      <c r="C36" s="154" t="s">
        <v>133</v>
      </c>
      <c r="D36" s="155" t="s">
        <v>80</v>
      </c>
      <c r="E36" s="156">
        <v>13</v>
      </c>
      <c r="F36" s="156">
        <v>0</v>
      </c>
      <c r="G36" s="157">
        <f t="shared" si="6"/>
        <v>0</v>
      </c>
      <c r="O36" s="151">
        <v>2</v>
      </c>
      <c r="AA36" s="129">
        <v>1</v>
      </c>
      <c r="AB36" s="129">
        <v>9</v>
      </c>
      <c r="AC36" s="129">
        <v>9</v>
      </c>
      <c r="AZ36" s="129">
        <v>4</v>
      </c>
      <c r="BA36" s="129">
        <f t="shared" si="7"/>
        <v>0</v>
      </c>
      <c r="BB36" s="129">
        <f t="shared" si="8"/>
        <v>0</v>
      </c>
      <c r="BC36" s="129">
        <f t="shared" si="9"/>
        <v>0</v>
      </c>
      <c r="BD36" s="129">
        <f t="shared" si="10"/>
        <v>0</v>
      </c>
      <c r="BE36" s="129">
        <f t="shared" si="11"/>
        <v>0</v>
      </c>
      <c r="CZ36" s="129">
        <v>0</v>
      </c>
    </row>
    <row r="37" spans="1:104" ht="12.75">
      <c r="A37" s="152">
        <v>28</v>
      </c>
      <c r="B37" s="153" t="s">
        <v>134</v>
      </c>
      <c r="C37" s="154" t="s">
        <v>135</v>
      </c>
      <c r="D37" s="155" t="s">
        <v>80</v>
      </c>
      <c r="E37" s="156">
        <v>96</v>
      </c>
      <c r="F37" s="156">
        <v>0</v>
      </c>
      <c r="G37" s="157">
        <f t="shared" si="6"/>
        <v>0</v>
      </c>
      <c r="O37" s="151">
        <v>2</v>
      </c>
      <c r="AA37" s="129">
        <v>1</v>
      </c>
      <c r="AB37" s="129">
        <v>9</v>
      </c>
      <c r="AC37" s="129">
        <v>9</v>
      </c>
      <c r="AZ37" s="129">
        <v>4</v>
      </c>
      <c r="BA37" s="129">
        <f t="shared" si="7"/>
        <v>0</v>
      </c>
      <c r="BB37" s="129">
        <f t="shared" si="8"/>
        <v>0</v>
      </c>
      <c r="BC37" s="129">
        <f t="shared" si="9"/>
        <v>0</v>
      </c>
      <c r="BD37" s="129">
        <f t="shared" si="10"/>
        <v>0</v>
      </c>
      <c r="BE37" s="129">
        <f t="shared" si="11"/>
        <v>0</v>
      </c>
      <c r="CZ37" s="129">
        <v>0</v>
      </c>
    </row>
    <row r="38" spans="1:104" ht="12.75">
      <c r="A38" s="152">
        <v>29</v>
      </c>
      <c r="B38" s="153" t="s">
        <v>136</v>
      </c>
      <c r="C38" s="154" t="s">
        <v>137</v>
      </c>
      <c r="D38" s="155" t="s">
        <v>80</v>
      </c>
      <c r="E38" s="156">
        <v>6</v>
      </c>
      <c r="F38" s="156">
        <v>0</v>
      </c>
      <c r="G38" s="157">
        <f t="shared" si="6"/>
        <v>0</v>
      </c>
      <c r="O38" s="151">
        <v>2</v>
      </c>
      <c r="AA38" s="129">
        <v>1</v>
      </c>
      <c r="AB38" s="129">
        <v>9</v>
      </c>
      <c r="AC38" s="129">
        <v>9</v>
      </c>
      <c r="AZ38" s="129">
        <v>4</v>
      </c>
      <c r="BA38" s="129">
        <f t="shared" si="7"/>
        <v>0</v>
      </c>
      <c r="BB38" s="129">
        <f t="shared" si="8"/>
        <v>0</v>
      </c>
      <c r="BC38" s="129">
        <f t="shared" si="9"/>
        <v>0</v>
      </c>
      <c r="BD38" s="129">
        <f t="shared" si="10"/>
        <v>0</v>
      </c>
      <c r="BE38" s="129">
        <f t="shared" si="11"/>
        <v>0</v>
      </c>
      <c r="CZ38" s="129">
        <v>0</v>
      </c>
    </row>
    <row r="39" spans="1:104" ht="12.75">
      <c r="A39" s="152">
        <v>30</v>
      </c>
      <c r="B39" s="153" t="s">
        <v>138</v>
      </c>
      <c r="C39" s="154" t="s">
        <v>139</v>
      </c>
      <c r="D39" s="155" t="s">
        <v>80</v>
      </c>
      <c r="E39" s="156">
        <v>96</v>
      </c>
      <c r="F39" s="156">
        <v>0</v>
      </c>
      <c r="G39" s="157">
        <f t="shared" si="6"/>
        <v>0</v>
      </c>
      <c r="O39" s="151">
        <v>2</v>
      </c>
      <c r="AA39" s="129">
        <v>1</v>
      </c>
      <c r="AB39" s="129">
        <v>9</v>
      </c>
      <c r="AC39" s="129">
        <v>9</v>
      </c>
      <c r="AZ39" s="129">
        <v>4</v>
      </c>
      <c r="BA39" s="129">
        <f t="shared" si="7"/>
        <v>0</v>
      </c>
      <c r="BB39" s="129">
        <f t="shared" si="8"/>
        <v>0</v>
      </c>
      <c r="BC39" s="129">
        <f t="shared" si="9"/>
        <v>0</v>
      </c>
      <c r="BD39" s="129">
        <f t="shared" si="10"/>
        <v>0</v>
      </c>
      <c r="BE39" s="129">
        <f t="shared" si="11"/>
        <v>0</v>
      </c>
      <c r="CZ39" s="129">
        <v>0</v>
      </c>
    </row>
    <row r="40" spans="1:104" ht="12.75">
      <c r="A40" s="152">
        <v>31</v>
      </c>
      <c r="B40" s="153" t="s">
        <v>140</v>
      </c>
      <c r="C40" s="154" t="s">
        <v>141</v>
      </c>
      <c r="D40" s="155" t="s">
        <v>80</v>
      </c>
      <c r="E40" s="156">
        <v>23</v>
      </c>
      <c r="F40" s="156">
        <v>0</v>
      </c>
      <c r="G40" s="157">
        <f t="shared" si="6"/>
        <v>0</v>
      </c>
      <c r="O40" s="151">
        <v>2</v>
      </c>
      <c r="AA40" s="129">
        <v>1</v>
      </c>
      <c r="AB40" s="129">
        <v>9</v>
      </c>
      <c r="AC40" s="129">
        <v>9</v>
      </c>
      <c r="AZ40" s="129">
        <v>4</v>
      </c>
      <c r="BA40" s="129">
        <f t="shared" si="7"/>
        <v>0</v>
      </c>
      <c r="BB40" s="129">
        <f t="shared" si="8"/>
        <v>0</v>
      </c>
      <c r="BC40" s="129">
        <f t="shared" si="9"/>
        <v>0</v>
      </c>
      <c r="BD40" s="129">
        <f t="shared" si="10"/>
        <v>0</v>
      </c>
      <c r="BE40" s="129">
        <f t="shared" si="11"/>
        <v>0</v>
      </c>
      <c r="CZ40" s="129">
        <v>0</v>
      </c>
    </row>
    <row r="41" spans="1:104" ht="12.75">
      <c r="A41" s="152">
        <v>32</v>
      </c>
      <c r="B41" s="153" t="s">
        <v>142</v>
      </c>
      <c r="C41" s="154" t="s">
        <v>143</v>
      </c>
      <c r="D41" s="155" t="s">
        <v>80</v>
      </c>
      <c r="E41" s="156">
        <v>7</v>
      </c>
      <c r="F41" s="156">
        <v>0</v>
      </c>
      <c r="G41" s="157">
        <f t="shared" si="6"/>
        <v>0</v>
      </c>
      <c r="O41" s="151">
        <v>2</v>
      </c>
      <c r="AA41" s="129">
        <v>1</v>
      </c>
      <c r="AB41" s="129">
        <v>9</v>
      </c>
      <c r="AC41" s="129">
        <v>9</v>
      </c>
      <c r="AZ41" s="129">
        <v>4</v>
      </c>
      <c r="BA41" s="129">
        <f t="shared" si="7"/>
        <v>0</v>
      </c>
      <c r="BB41" s="129">
        <f t="shared" si="8"/>
        <v>0</v>
      </c>
      <c r="BC41" s="129">
        <f t="shared" si="9"/>
        <v>0</v>
      </c>
      <c r="BD41" s="129">
        <f t="shared" si="10"/>
        <v>0</v>
      </c>
      <c r="BE41" s="129">
        <f t="shared" si="11"/>
        <v>0</v>
      </c>
      <c r="CZ41" s="129">
        <v>0</v>
      </c>
    </row>
    <row r="42" spans="1:104" ht="12.75">
      <c r="A42" s="152">
        <v>33</v>
      </c>
      <c r="B42" s="153" t="s">
        <v>144</v>
      </c>
      <c r="C42" s="154" t="s">
        <v>145</v>
      </c>
      <c r="D42" s="155" t="s">
        <v>80</v>
      </c>
      <c r="E42" s="156">
        <v>4</v>
      </c>
      <c r="F42" s="156">
        <v>0</v>
      </c>
      <c r="G42" s="157">
        <f t="shared" si="6"/>
        <v>0</v>
      </c>
      <c r="O42" s="151">
        <v>2</v>
      </c>
      <c r="AA42" s="129">
        <v>1</v>
      </c>
      <c r="AB42" s="129">
        <v>9</v>
      </c>
      <c r="AC42" s="129">
        <v>9</v>
      </c>
      <c r="AZ42" s="129">
        <v>4</v>
      </c>
      <c r="BA42" s="129">
        <f t="shared" si="7"/>
        <v>0</v>
      </c>
      <c r="BB42" s="129">
        <f t="shared" si="8"/>
        <v>0</v>
      </c>
      <c r="BC42" s="129">
        <f t="shared" si="9"/>
        <v>0</v>
      </c>
      <c r="BD42" s="129">
        <f t="shared" si="10"/>
        <v>0</v>
      </c>
      <c r="BE42" s="129">
        <f t="shared" si="11"/>
        <v>0</v>
      </c>
      <c r="CZ42" s="129">
        <v>0</v>
      </c>
    </row>
    <row r="43" spans="1:104" ht="12.75">
      <c r="A43" s="152">
        <v>34</v>
      </c>
      <c r="B43" s="153" t="s">
        <v>146</v>
      </c>
      <c r="C43" s="154" t="s">
        <v>147</v>
      </c>
      <c r="D43" s="155" t="s">
        <v>80</v>
      </c>
      <c r="E43" s="156">
        <v>17</v>
      </c>
      <c r="F43" s="156">
        <v>0</v>
      </c>
      <c r="G43" s="157">
        <f t="shared" si="6"/>
        <v>0</v>
      </c>
      <c r="O43" s="151">
        <v>2</v>
      </c>
      <c r="AA43" s="129">
        <v>1</v>
      </c>
      <c r="AB43" s="129">
        <v>9</v>
      </c>
      <c r="AC43" s="129">
        <v>9</v>
      </c>
      <c r="AZ43" s="129">
        <v>4</v>
      </c>
      <c r="BA43" s="129">
        <f t="shared" si="7"/>
        <v>0</v>
      </c>
      <c r="BB43" s="129">
        <f t="shared" si="8"/>
        <v>0</v>
      </c>
      <c r="BC43" s="129">
        <f t="shared" si="9"/>
        <v>0</v>
      </c>
      <c r="BD43" s="129">
        <f t="shared" si="10"/>
        <v>0</v>
      </c>
      <c r="BE43" s="129">
        <f t="shared" si="11"/>
        <v>0</v>
      </c>
      <c r="CZ43" s="129">
        <v>0</v>
      </c>
    </row>
    <row r="44" spans="1:104" ht="12.75">
      <c r="A44" s="152">
        <v>35</v>
      </c>
      <c r="B44" s="153" t="s">
        <v>148</v>
      </c>
      <c r="C44" s="154" t="s">
        <v>149</v>
      </c>
      <c r="D44" s="155" t="s">
        <v>80</v>
      </c>
      <c r="E44" s="156">
        <v>23</v>
      </c>
      <c r="F44" s="156">
        <v>0</v>
      </c>
      <c r="G44" s="157">
        <f t="shared" si="6"/>
        <v>0</v>
      </c>
      <c r="O44" s="151">
        <v>2</v>
      </c>
      <c r="AA44" s="129">
        <v>1</v>
      </c>
      <c r="AB44" s="129">
        <v>9</v>
      </c>
      <c r="AC44" s="129">
        <v>9</v>
      </c>
      <c r="AZ44" s="129">
        <v>4</v>
      </c>
      <c r="BA44" s="129">
        <f t="shared" si="7"/>
        <v>0</v>
      </c>
      <c r="BB44" s="129">
        <f t="shared" si="8"/>
        <v>0</v>
      </c>
      <c r="BC44" s="129">
        <f t="shared" si="9"/>
        <v>0</v>
      </c>
      <c r="BD44" s="129">
        <f t="shared" si="10"/>
        <v>0</v>
      </c>
      <c r="BE44" s="129">
        <f t="shared" si="11"/>
        <v>0</v>
      </c>
      <c r="CZ44" s="129">
        <v>0</v>
      </c>
    </row>
    <row r="45" spans="1:104" ht="12.75">
      <c r="A45" s="152">
        <v>36</v>
      </c>
      <c r="B45" s="153" t="s">
        <v>150</v>
      </c>
      <c r="C45" s="154" t="s">
        <v>151</v>
      </c>
      <c r="D45" s="155" t="s">
        <v>77</v>
      </c>
      <c r="E45" s="156">
        <v>20</v>
      </c>
      <c r="F45" s="156">
        <v>0</v>
      </c>
      <c r="G45" s="157">
        <f t="shared" si="6"/>
        <v>0</v>
      </c>
      <c r="O45" s="151">
        <v>2</v>
      </c>
      <c r="AA45" s="129">
        <v>1</v>
      </c>
      <c r="AB45" s="129">
        <v>9</v>
      </c>
      <c r="AC45" s="129">
        <v>9</v>
      </c>
      <c r="AZ45" s="129">
        <v>4</v>
      </c>
      <c r="BA45" s="129">
        <f t="shared" si="7"/>
        <v>0</v>
      </c>
      <c r="BB45" s="129">
        <f t="shared" si="8"/>
        <v>0</v>
      </c>
      <c r="BC45" s="129">
        <f t="shared" si="9"/>
        <v>0</v>
      </c>
      <c r="BD45" s="129">
        <f t="shared" si="10"/>
        <v>0</v>
      </c>
      <c r="BE45" s="129">
        <f t="shared" si="11"/>
        <v>0</v>
      </c>
      <c r="CZ45" s="129">
        <v>0</v>
      </c>
    </row>
    <row r="46" spans="1:104" ht="12.75">
      <c r="A46" s="152">
        <v>37</v>
      </c>
      <c r="B46" s="153" t="s">
        <v>152</v>
      </c>
      <c r="C46" s="154" t="s">
        <v>153</v>
      </c>
      <c r="D46" s="155" t="s">
        <v>77</v>
      </c>
      <c r="E46" s="156">
        <v>4</v>
      </c>
      <c r="F46" s="156">
        <v>0</v>
      </c>
      <c r="G46" s="157">
        <f t="shared" si="6"/>
        <v>0</v>
      </c>
      <c r="O46" s="151">
        <v>2</v>
      </c>
      <c r="AA46" s="129">
        <v>1</v>
      </c>
      <c r="AB46" s="129">
        <v>9</v>
      </c>
      <c r="AC46" s="129">
        <v>9</v>
      </c>
      <c r="AZ46" s="129">
        <v>4</v>
      </c>
      <c r="BA46" s="129">
        <f t="shared" si="7"/>
        <v>0</v>
      </c>
      <c r="BB46" s="129">
        <f t="shared" si="8"/>
        <v>0</v>
      </c>
      <c r="BC46" s="129">
        <f t="shared" si="9"/>
        <v>0</v>
      </c>
      <c r="BD46" s="129">
        <f t="shared" si="10"/>
        <v>0</v>
      </c>
      <c r="BE46" s="129">
        <f t="shared" si="11"/>
        <v>0</v>
      </c>
      <c r="CZ46" s="129">
        <v>0</v>
      </c>
    </row>
    <row r="47" spans="1:104" ht="12.75">
      <c r="A47" s="152">
        <v>38</v>
      </c>
      <c r="B47" s="153" t="s">
        <v>154</v>
      </c>
      <c r="C47" s="154" t="s">
        <v>155</v>
      </c>
      <c r="D47" s="155" t="s">
        <v>77</v>
      </c>
      <c r="E47" s="156">
        <v>150</v>
      </c>
      <c r="F47" s="156">
        <v>0</v>
      </c>
      <c r="G47" s="157">
        <f t="shared" si="6"/>
        <v>0</v>
      </c>
      <c r="O47" s="151">
        <v>2</v>
      </c>
      <c r="AA47" s="129">
        <v>1</v>
      </c>
      <c r="AB47" s="129">
        <v>9</v>
      </c>
      <c r="AC47" s="129">
        <v>9</v>
      </c>
      <c r="AZ47" s="129">
        <v>4</v>
      </c>
      <c r="BA47" s="129">
        <f t="shared" si="7"/>
        <v>0</v>
      </c>
      <c r="BB47" s="129">
        <f t="shared" si="8"/>
        <v>0</v>
      </c>
      <c r="BC47" s="129">
        <f t="shared" si="9"/>
        <v>0</v>
      </c>
      <c r="BD47" s="129">
        <f t="shared" si="10"/>
        <v>0</v>
      </c>
      <c r="BE47" s="129">
        <f t="shared" si="11"/>
        <v>0</v>
      </c>
      <c r="CZ47" s="129">
        <v>0</v>
      </c>
    </row>
    <row r="48" spans="1:104" ht="12.75">
      <c r="A48" s="152">
        <v>39</v>
      </c>
      <c r="B48" s="153" t="s">
        <v>156</v>
      </c>
      <c r="C48" s="154" t="s">
        <v>157</v>
      </c>
      <c r="D48" s="155" t="s">
        <v>77</v>
      </c>
      <c r="E48" s="156">
        <v>1800</v>
      </c>
      <c r="F48" s="156">
        <v>0</v>
      </c>
      <c r="G48" s="157">
        <f t="shared" si="6"/>
        <v>0</v>
      </c>
      <c r="O48" s="151">
        <v>2</v>
      </c>
      <c r="AA48" s="129">
        <v>1</v>
      </c>
      <c r="AB48" s="129">
        <v>9</v>
      </c>
      <c r="AC48" s="129">
        <v>9</v>
      </c>
      <c r="AZ48" s="129">
        <v>4</v>
      </c>
      <c r="BA48" s="129">
        <f t="shared" si="7"/>
        <v>0</v>
      </c>
      <c r="BB48" s="129">
        <f t="shared" si="8"/>
        <v>0</v>
      </c>
      <c r="BC48" s="129">
        <f t="shared" si="9"/>
        <v>0</v>
      </c>
      <c r="BD48" s="129">
        <f t="shared" si="10"/>
        <v>0</v>
      </c>
      <c r="BE48" s="129">
        <f t="shared" si="11"/>
        <v>0</v>
      </c>
      <c r="CZ48" s="129">
        <v>0</v>
      </c>
    </row>
    <row r="49" spans="1:104" ht="12.75">
      <c r="A49" s="152">
        <v>40</v>
      </c>
      <c r="B49" s="153" t="s">
        <v>158</v>
      </c>
      <c r="C49" s="154" t="s">
        <v>159</v>
      </c>
      <c r="D49" s="155" t="s">
        <v>77</v>
      </c>
      <c r="E49" s="156">
        <v>950</v>
      </c>
      <c r="F49" s="156">
        <v>0</v>
      </c>
      <c r="G49" s="157">
        <f t="shared" si="6"/>
        <v>0</v>
      </c>
      <c r="O49" s="151">
        <v>2</v>
      </c>
      <c r="AA49" s="129">
        <v>1</v>
      </c>
      <c r="AB49" s="129">
        <v>9</v>
      </c>
      <c r="AC49" s="129">
        <v>9</v>
      </c>
      <c r="AZ49" s="129">
        <v>4</v>
      </c>
      <c r="BA49" s="129">
        <f t="shared" si="7"/>
        <v>0</v>
      </c>
      <c r="BB49" s="129">
        <f t="shared" si="8"/>
        <v>0</v>
      </c>
      <c r="BC49" s="129">
        <f t="shared" si="9"/>
        <v>0</v>
      </c>
      <c r="BD49" s="129">
        <f t="shared" si="10"/>
        <v>0</v>
      </c>
      <c r="BE49" s="129">
        <f t="shared" si="11"/>
        <v>0</v>
      </c>
      <c r="CZ49" s="129">
        <v>0.0002266</v>
      </c>
    </row>
    <row r="50" spans="1:104" ht="12.75">
      <c r="A50" s="152">
        <v>41</v>
      </c>
      <c r="B50" s="153" t="s">
        <v>160</v>
      </c>
      <c r="C50" s="154" t="s">
        <v>161</v>
      </c>
      <c r="D50" s="155" t="s">
        <v>77</v>
      </c>
      <c r="E50" s="156">
        <v>150</v>
      </c>
      <c r="F50" s="156">
        <v>0</v>
      </c>
      <c r="G50" s="157">
        <f t="shared" si="6"/>
        <v>0</v>
      </c>
      <c r="O50" s="151">
        <v>2</v>
      </c>
      <c r="AA50" s="129">
        <v>1</v>
      </c>
      <c r="AB50" s="129">
        <v>9</v>
      </c>
      <c r="AC50" s="129">
        <v>9</v>
      </c>
      <c r="AZ50" s="129">
        <v>4</v>
      </c>
      <c r="BA50" s="129">
        <f t="shared" si="7"/>
        <v>0</v>
      </c>
      <c r="BB50" s="129">
        <f t="shared" si="8"/>
        <v>0</v>
      </c>
      <c r="BC50" s="129">
        <f t="shared" si="9"/>
        <v>0</v>
      </c>
      <c r="BD50" s="129">
        <f t="shared" si="10"/>
        <v>0</v>
      </c>
      <c r="BE50" s="129">
        <f t="shared" si="11"/>
        <v>0</v>
      </c>
      <c r="CZ50" s="129">
        <v>0</v>
      </c>
    </row>
    <row r="51" spans="1:104" ht="12.75">
      <c r="A51" s="152">
        <v>42</v>
      </c>
      <c r="B51" s="153" t="s">
        <v>162</v>
      </c>
      <c r="C51" s="154" t="s">
        <v>163</v>
      </c>
      <c r="D51" s="155" t="s">
        <v>77</v>
      </c>
      <c r="E51" s="156">
        <v>40</v>
      </c>
      <c r="F51" s="156">
        <v>0</v>
      </c>
      <c r="G51" s="157">
        <f aca="true" t="shared" si="12" ref="G51:G82">E51*F51</f>
        <v>0</v>
      </c>
      <c r="O51" s="151">
        <v>2</v>
      </c>
      <c r="AA51" s="129">
        <v>1</v>
      </c>
      <c r="AB51" s="129">
        <v>9</v>
      </c>
      <c r="AC51" s="129">
        <v>9</v>
      </c>
      <c r="AZ51" s="129">
        <v>4</v>
      </c>
      <c r="BA51" s="129">
        <f aca="true" t="shared" si="13" ref="BA51:BA82">IF(AZ51=1,G51,0)</f>
        <v>0</v>
      </c>
      <c r="BB51" s="129">
        <f aca="true" t="shared" si="14" ref="BB51:BB82">IF(AZ51=2,G51,0)</f>
        <v>0</v>
      </c>
      <c r="BC51" s="129">
        <f aca="true" t="shared" si="15" ref="BC51:BC82">IF(AZ51=3,G51,0)</f>
        <v>0</v>
      </c>
      <c r="BD51" s="129">
        <f aca="true" t="shared" si="16" ref="BD51:BD82">IF(AZ51=4,G51,0)</f>
        <v>0</v>
      </c>
      <c r="BE51" s="129">
        <f aca="true" t="shared" si="17" ref="BE51:BE82">IF(AZ51=5,G51,0)</f>
        <v>0</v>
      </c>
      <c r="CZ51" s="129">
        <v>0.0007107</v>
      </c>
    </row>
    <row r="52" spans="1:104" ht="12.75">
      <c r="A52" s="152">
        <v>43</v>
      </c>
      <c r="B52" s="153" t="s">
        <v>164</v>
      </c>
      <c r="C52" s="154" t="s">
        <v>165</v>
      </c>
      <c r="D52" s="155" t="s">
        <v>77</v>
      </c>
      <c r="E52" s="156">
        <v>120</v>
      </c>
      <c r="F52" s="156">
        <v>0</v>
      </c>
      <c r="G52" s="157">
        <f t="shared" si="12"/>
        <v>0</v>
      </c>
      <c r="O52" s="151">
        <v>2</v>
      </c>
      <c r="AA52" s="129">
        <v>1</v>
      </c>
      <c r="AB52" s="129">
        <v>9</v>
      </c>
      <c r="AC52" s="129">
        <v>9</v>
      </c>
      <c r="AZ52" s="129">
        <v>4</v>
      </c>
      <c r="BA52" s="129">
        <f t="shared" si="13"/>
        <v>0</v>
      </c>
      <c r="BB52" s="129">
        <f t="shared" si="14"/>
        <v>0</v>
      </c>
      <c r="BC52" s="129">
        <f t="shared" si="15"/>
        <v>0</v>
      </c>
      <c r="BD52" s="129">
        <f t="shared" si="16"/>
        <v>0</v>
      </c>
      <c r="BE52" s="129">
        <f t="shared" si="17"/>
        <v>0</v>
      </c>
      <c r="CZ52" s="129">
        <v>0</v>
      </c>
    </row>
    <row r="53" spans="1:104" ht="12.75">
      <c r="A53" s="152">
        <v>44</v>
      </c>
      <c r="B53" s="153" t="s">
        <v>166</v>
      </c>
      <c r="C53" s="154" t="s">
        <v>167</v>
      </c>
      <c r="D53" s="155" t="s">
        <v>77</v>
      </c>
      <c r="E53" s="156">
        <v>60</v>
      </c>
      <c r="F53" s="156">
        <v>0</v>
      </c>
      <c r="G53" s="157">
        <f t="shared" si="12"/>
        <v>0</v>
      </c>
      <c r="O53" s="151">
        <v>2</v>
      </c>
      <c r="AA53" s="129">
        <v>1</v>
      </c>
      <c r="AB53" s="129">
        <v>9</v>
      </c>
      <c r="AC53" s="129">
        <v>9</v>
      </c>
      <c r="AZ53" s="129">
        <v>4</v>
      </c>
      <c r="BA53" s="129">
        <f t="shared" si="13"/>
        <v>0</v>
      </c>
      <c r="BB53" s="129">
        <f t="shared" si="14"/>
        <v>0</v>
      </c>
      <c r="BC53" s="129">
        <f t="shared" si="15"/>
        <v>0</v>
      </c>
      <c r="BD53" s="129">
        <f t="shared" si="16"/>
        <v>0</v>
      </c>
      <c r="BE53" s="129">
        <f t="shared" si="17"/>
        <v>0</v>
      </c>
      <c r="CZ53" s="129">
        <v>0</v>
      </c>
    </row>
    <row r="54" spans="1:104" ht="12.75">
      <c r="A54" s="152">
        <v>45</v>
      </c>
      <c r="B54" s="153" t="s">
        <v>168</v>
      </c>
      <c r="C54" s="154" t="s">
        <v>169</v>
      </c>
      <c r="D54" s="155" t="s">
        <v>77</v>
      </c>
      <c r="E54" s="156">
        <v>20</v>
      </c>
      <c r="F54" s="156">
        <v>0</v>
      </c>
      <c r="G54" s="157">
        <f t="shared" si="12"/>
        <v>0</v>
      </c>
      <c r="O54" s="151">
        <v>2</v>
      </c>
      <c r="AA54" s="129">
        <v>1</v>
      </c>
      <c r="AB54" s="129">
        <v>9</v>
      </c>
      <c r="AC54" s="129">
        <v>9</v>
      </c>
      <c r="AZ54" s="129">
        <v>4</v>
      </c>
      <c r="BA54" s="129">
        <f t="shared" si="13"/>
        <v>0</v>
      </c>
      <c r="BB54" s="129">
        <f t="shared" si="14"/>
        <v>0</v>
      </c>
      <c r="BC54" s="129">
        <f t="shared" si="15"/>
        <v>0</v>
      </c>
      <c r="BD54" s="129">
        <f t="shared" si="16"/>
        <v>0</v>
      </c>
      <c r="BE54" s="129">
        <f t="shared" si="17"/>
        <v>0</v>
      </c>
      <c r="CZ54" s="129">
        <v>0</v>
      </c>
    </row>
    <row r="55" spans="1:104" ht="12.75">
      <c r="A55" s="152">
        <v>46</v>
      </c>
      <c r="B55" s="153" t="s">
        <v>170</v>
      </c>
      <c r="C55" s="154" t="s">
        <v>171</v>
      </c>
      <c r="D55" s="155" t="s">
        <v>77</v>
      </c>
      <c r="E55" s="156">
        <v>40</v>
      </c>
      <c r="F55" s="156">
        <v>0</v>
      </c>
      <c r="G55" s="157">
        <f t="shared" si="12"/>
        <v>0</v>
      </c>
      <c r="O55" s="151">
        <v>2</v>
      </c>
      <c r="AA55" s="129">
        <v>1</v>
      </c>
      <c r="AB55" s="129">
        <v>9</v>
      </c>
      <c r="AC55" s="129">
        <v>9</v>
      </c>
      <c r="AZ55" s="129">
        <v>4</v>
      </c>
      <c r="BA55" s="129">
        <f t="shared" si="13"/>
        <v>0</v>
      </c>
      <c r="BB55" s="129">
        <f t="shared" si="14"/>
        <v>0</v>
      </c>
      <c r="BC55" s="129">
        <f t="shared" si="15"/>
        <v>0</v>
      </c>
      <c r="BD55" s="129">
        <f t="shared" si="16"/>
        <v>0</v>
      </c>
      <c r="BE55" s="129">
        <f t="shared" si="17"/>
        <v>0</v>
      </c>
      <c r="CZ55" s="129">
        <v>0</v>
      </c>
    </row>
    <row r="56" spans="1:104" ht="12.75">
      <c r="A56" s="152">
        <v>47</v>
      </c>
      <c r="B56" s="153" t="s">
        <v>172</v>
      </c>
      <c r="C56" s="154" t="s">
        <v>173</v>
      </c>
      <c r="D56" s="155" t="s">
        <v>77</v>
      </c>
      <c r="E56" s="156">
        <v>3</v>
      </c>
      <c r="F56" s="156">
        <v>0</v>
      </c>
      <c r="G56" s="157">
        <f t="shared" si="12"/>
        <v>0</v>
      </c>
      <c r="O56" s="151">
        <v>2</v>
      </c>
      <c r="AA56" s="129">
        <v>1</v>
      </c>
      <c r="AB56" s="129">
        <v>9</v>
      </c>
      <c r="AC56" s="129">
        <v>9</v>
      </c>
      <c r="AZ56" s="129">
        <v>4</v>
      </c>
      <c r="BA56" s="129">
        <f t="shared" si="13"/>
        <v>0</v>
      </c>
      <c r="BB56" s="129">
        <f t="shared" si="14"/>
        <v>0</v>
      </c>
      <c r="BC56" s="129">
        <f t="shared" si="15"/>
        <v>0</v>
      </c>
      <c r="BD56" s="129">
        <f t="shared" si="16"/>
        <v>0</v>
      </c>
      <c r="BE56" s="129">
        <f t="shared" si="17"/>
        <v>0</v>
      </c>
      <c r="CZ56" s="129">
        <v>0</v>
      </c>
    </row>
    <row r="57" spans="1:104" ht="12.75">
      <c r="A57" s="152">
        <v>48</v>
      </c>
      <c r="B57" s="153" t="s">
        <v>174</v>
      </c>
      <c r="C57" s="154" t="s">
        <v>175</v>
      </c>
      <c r="D57" s="155" t="s">
        <v>80</v>
      </c>
      <c r="E57" s="156">
        <v>100</v>
      </c>
      <c r="F57" s="156">
        <v>0</v>
      </c>
      <c r="G57" s="157">
        <f t="shared" si="12"/>
        <v>0</v>
      </c>
      <c r="O57" s="151">
        <v>2</v>
      </c>
      <c r="AA57" s="129">
        <v>1</v>
      </c>
      <c r="AB57" s="129">
        <v>9</v>
      </c>
      <c r="AC57" s="129">
        <v>9</v>
      </c>
      <c r="AZ57" s="129">
        <v>4</v>
      </c>
      <c r="BA57" s="129">
        <f t="shared" si="13"/>
        <v>0</v>
      </c>
      <c r="BB57" s="129">
        <f t="shared" si="14"/>
        <v>0</v>
      </c>
      <c r="BC57" s="129">
        <f t="shared" si="15"/>
        <v>0</v>
      </c>
      <c r="BD57" s="129">
        <f t="shared" si="16"/>
        <v>0</v>
      </c>
      <c r="BE57" s="129">
        <f t="shared" si="17"/>
        <v>0</v>
      </c>
      <c r="CZ57" s="129">
        <v>0</v>
      </c>
    </row>
    <row r="58" spans="1:104" ht="12.75">
      <c r="A58" s="152">
        <v>49</v>
      </c>
      <c r="B58" s="153" t="s">
        <v>176</v>
      </c>
      <c r="C58" s="154" t="s">
        <v>177</v>
      </c>
      <c r="D58" s="155" t="s">
        <v>95</v>
      </c>
      <c r="E58" s="156">
        <v>2</v>
      </c>
      <c r="F58" s="156">
        <v>0</v>
      </c>
      <c r="G58" s="157">
        <f t="shared" si="12"/>
        <v>0</v>
      </c>
      <c r="O58" s="151">
        <v>2</v>
      </c>
      <c r="AA58" s="129">
        <v>1</v>
      </c>
      <c r="AB58" s="129">
        <v>9</v>
      </c>
      <c r="AC58" s="129">
        <v>9</v>
      </c>
      <c r="AZ58" s="129">
        <v>4</v>
      </c>
      <c r="BA58" s="129">
        <f t="shared" si="13"/>
        <v>0</v>
      </c>
      <c r="BB58" s="129">
        <f t="shared" si="14"/>
        <v>0</v>
      </c>
      <c r="BC58" s="129">
        <f t="shared" si="15"/>
        <v>0</v>
      </c>
      <c r="BD58" s="129">
        <f t="shared" si="16"/>
        <v>0</v>
      </c>
      <c r="BE58" s="129">
        <f t="shared" si="17"/>
        <v>0</v>
      </c>
      <c r="CZ58" s="129">
        <v>0</v>
      </c>
    </row>
    <row r="59" spans="1:104" ht="12.75">
      <c r="A59" s="152">
        <v>50</v>
      </c>
      <c r="B59" s="153" t="s">
        <v>178</v>
      </c>
      <c r="C59" s="154" t="s">
        <v>94</v>
      </c>
      <c r="D59" s="155" t="s">
        <v>95</v>
      </c>
      <c r="E59" s="156">
        <v>1</v>
      </c>
      <c r="F59" s="156">
        <v>0</v>
      </c>
      <c r="G59" s="157">
        <f t="shared" si="12"/>
        <v>0</v>
      </c>
      <c r="O59" s="151">
        <v>2</v>
      </c>
      <c r="AA59" s="129">
        <v>11</v>
      </c>
      <c r="AB59" s="129">
        <v>-1</v>
      </c>
      <c r="AC59" s="129">
        <v>1</v>
      </c>
      <c r="AZ59" s="129">
        <v>4</v>
      </c>
      <c r="BA59" s="129">
        <f t="shared" si="13"/>
        <v>0</v>
      </c>
      <c r="BB59" s="129">
        <f t="shared" si="14"/>
        <v>0</v>
      </c>
      <c r="BC59" s="129">
        <f t="shared" si="15"/>
        <v>0</v>
      </c>
      <c r="BD59" s="129">
        <f t="shared" si="16"/>
        <v>0</v>
      </c>
      <c r="BE59" s="129">
        <f t="shared" si="17"/>
        <v>0</v>
      </c>
      <c r="CZ59" s="129">
        <v>0</v>
      </c>
    </row>
    <row r="60" spans="1:104" ht="12.75">
      <c r="A60" s="152">
        <v>51</v>
      </c>
      <c r="B60" s="153" t="s">
        <v>179</v>
      </c>
      <c r="C60" s="154" t="s">
        <v>180</v>
      </c>
      <c r="D60" s="155" t="s">
        <v>95</v>
      </c>
      <c r="E60" s="156">
        <v>1</v>
      </c>
      <c r="F60" s="156">
        <v>0</v>
      </c>
      <c r="G60" s="157">
        <f t="shared" si="12"/>
        <v>0</v>
      </c>
      <c r="O60" s="151">
        <v>2</v>
      </c>
      <c r="AA60" s="129">
        <v>11</v>
      </c>
      <c r="AB60" s="129">
        <v>-1</v>
      </c>
      <c r="AC60" s="129">
        <v>2</v>
      </c>
      <c r="AZ60" s="129">
        <v>4</v>
      </c>
      <c r="BA60" s="129">
        <f t="shared" si="13"/>
        <v>0</v>
      </c>
      <c r="BB60" s="129">
        <f t="shared" si="14"/>
        <v>0</v>
      </c>
      <c r="BC60" s="129">
        <f t="shared" si="15"/>
        <v>0</v>
      </c>
      <c r="BD60" s="129">
        <f t="shared" si="16"/>
        <v>0</v>
      </c>
      <c r="BE60" s="129">
        <f t="shared" si="17"/>
        <v>0</v>
      </c>
      <c r="CZ60" s="129">
        <v>0</v>
      </c>
    </row>
    <row r="61" spans="1:104" ht="12.75">
      <c r="A61" s="152">
        <v>52</v>
      </c>
      <c r="B61" s="153" t="s">
        <v>181</v>
      </c>
      <c r="C61" s="154" t="s">
        <v>182</v>
      </c>
      <c r="D61" s="155" t="s">
        <v>80</v>
      </c>
      <c r="E61" s="156">
        <v>6</v>
      </c>
      <c r="F61" s="156">
        <v>0</v>
      </c>
      <c r="G61" s="157">
        <f t="shared" si="12"/>
        <v>0</v>
      </c>
      <c r="O61" s="151">
        <v>2</v>
      </c>
      <c r="AA61" s="129">
        <v>3</v>
      </c>
      <c r="AB61" s="129">
        <v>9</v>
      </c>
      <c r="AC61" s="129">
        <v>34713170</v>
      </c>
      <c r="AZ61" s="129">
        <v>3</v>
      </c>
      <c r="BA61" s="129">
        <f t="shared" si="13"/>
        <v>0</v>
      </c>
      <c r="BB61" s="129">
        <f t="shared" si="14"/>
        <v>0</v>
      </c>
      <c r="BC61" s="129">
        <f t="shared" si="15"/>
        <v>0</v>
      </c>
      <c r="BD61" s="129">
        <f t="shared" si="16"/>
        <v>0</v>
      </c>
      <c r="BE61" s="129">
        <f t="shared" si="17"/>
        <v>0</v>
      </c>
      <c r="CZ61" s="129">
        <v>0.00017</v>
      </c>
    </row>
    <row r="62" spans="1:104" ht="12.75">
      <c r="A62" s="152">
        <v>53</v>
      </c>
      <c r="B62" s="153" t="s">
        <v>183</v>
      </c>
      <c r="C62" s="154" t="s">
        <v>184</v>
      </c>
      <c r="D62" s="155" t="s">
        <v>80</v>
      </c>
      <c r="E62" s="156">
        <v>3</v>
      </c>
      <c r="F62" s="156">
        <v>0</v>
      </c>
      <c r="G62" s="157">
        <f t="shared" si="12"/>
        <v>0</v>
      </c>
      <c r="O62" s="151">
        <v>2</v>
      </c>
      <c r="AA62" s="129">
        <v>3</v>
      </c>
      <c r="AB62" s="129">
        <v>9</v>
      </c>
      <c r="AC62" s="129">
        <v>34713175</v>
      </c>
      <c r="AZ62" s="129">
        <v>3</v>
      </c>
      <c r="BA62" s="129">
        <f t="shared" si="13"/>
        <v>0</v>
      </c>
      <c r="BB62" s="129">
        <f t="shared" si="14"/>
        <v>0</v>
      </c>
      <c r="BC62" s="129">
        <f t="shared" si="15"/>
        <v>0</v>
      </c>
      <c r="BD62" s="129">
        <f t="shared" si="16"/>
        <v>0</v>
      </c>
      <c r="BE62" s="129">
        <f t="shared" si="17"/>
        <v>0</v>
      </c>
      <c r="CZ62" s="129">
        <v>0</v>
      </c>
    </row>
    <row r="63" spans="1:104" ht="12.75">
      <c r="A63" s="152">
        <v>54</v>
      </c>
      <c r="B63" s="153" t="s">
        <v>185</v>
      </c>
      <c r="C63" s="154" t="s">
        <v>186</v>
      </c>
      <c r="D63" s="155" t="s">
        <v>80</v>
      </c>
      <c r="E63" s="156">
        <v>15</v>
      </c>
      <c r="F63" s="156">
        <v>0</v>
      </c>
      <c r="G63" s="157">
        <f t="shared" si="12"/>
        <v>0</v>
      </c>
      <c r="O63" s="151">
        <v>2</v>
      </c>
      <c r="AA63" s="129">
        <v>3</v>
      </c>
      <c r="AB63" s="129">
        <v>9</v>
      </c>
      <c r="AC63" s="129">
        <v>34750949</v>
      </c>
      <c r="AZ63" s="129">
        <v>3</v>
      </c>
      <c r="BA63" s="129">
        <f t="shared" si="13"/>
        <v>0</v>
      </c>
      <c r="BB63" s="129">
        <f t="shared" si="14"/>
        <v>0</v>
      </c>
      <c r="BC63" s="129">
        <f t="shared" si="15"/>
        <v>0</v>
      </c>
      <c r="BD63" s="129">
        <f t="shared" si="16"/>
        <v>0</v>
      </c>
      <c r="BE63" s="129">
        <f t="shared" si="17"/>
        <v>0</v>
      </c>
      <c r="CZ63" s="129">
        <v>0.0005</v>
      </c>
    </row>
    <row r="64" spans="1:104" ht="12.75">
      <c r="A64" s="152">
        <v>55</v>
      </c>
      <c r="B64" s="153" t="s">
        <v>187</v>
      </c>
      <c r="C64" s="154" t="s">
        <v>188</v>
      </c>
      <c r="D64" s="155" t="s">
        <v>80</v>
      </c>
      <c r="E64" s="156">
        <v>13</v>
      </c>
      <c r="F64" s="156">
        <v>0</v>
      </c>
      <c r="G64" s="157">
        <f t="shared" si="12"/>
        <v>0</v>
      </c>
      <c r="O64" s="151">
        <v>2</v>
      </c>
      <c r="AA64" s="129">
        <v>3</v>
      </c>
      <c r="AB64" s="129">
        <v>9</v>
      </c>
      <c r="AC64" s="129">
        <v>34750955</v>
      </c>
      <c r="AZ64" s="129">
        <v>3</v>
      </c>
      <c r="BA64" s="129">
        <f t="shared" si="13"/>
        <v>0</v>
      </c>
      <c r="BB64" s="129">
        <f t="shared" si="14"/>
        <v>0</v>
      </c>
      <c r="BC64" s="129">
        <f t="shared" si="15"/>
        <v>0</v>
      </c>
      <c r="BD64" s="129">
        <f t="shared" si="16"/>
        <v>0</v>
      </c>
      <c r="BE64" s="129">
        <f t="shared" si="17"/>
        <v>0</v>
      </c>
      <c r="CZ64" s="129">
        <v>0</v>
      </c>
    </row>
    <row r="65" spans="1:104" ht="12.75">
      <c r="A65" s="152">
        <v>56</v>
      </c>
      <c r="B65" s="153" t="s">
        <v>189</v>
      </c>
      <c r="C65" s="154" t="s">
        <v>190</v>
      </c>
      <c r="D65" s="155" t="s">
        <v>80</v>
      </c>
      <c r="E65" s="156">
        <v>28</v>
      </c>
      <c r="F65" s="156">
        <v>0</v>
      </c>
      <c r="G65" s="157">
        <f t="shared" si="12"/>
        <v>0</v>
      </c>
      <c r="O65" s="151">
        <v>2</v>
      </c>
      <c r="AA65" s="129">
        <v>3</v>
      </c>
      <c r="AB65" s="129">
        <v>9</v>
      </c>
      <c r="AC65" s="129">
        <v>34751701</v>
      </c>
      <c r="AZ65" s="129">
        <v>3</v>
      </c>
      <c r="BA65" s="129">
        <f t="shared" si="13"/>
        <v>0</v>
      </c>
      <c r="BB65" s="129">
        <f t="shared" si="14"/>
        <v>0</v>
      </c>
      <c r="BC65" s="129">
        <f t="shared" si="15"/>
        <v>0</v>
      </c>
      <c r="BD65" s="129">
        <f t="shared" si="16"/>
        <v>0</v>
      </c>
      <c r="BE65" s="129">
        <f t="shared" si="17"/>
        <v>0</v>
      </c>
      <c r="CZ65" s="129">
        <v>1E-05</v>
      </c>
    </row>
    <row r="66" spans="1:104" ht="12.75">
      <c r="A66" s="152">
        <v>57</v>
      </c>
      <c r="B66" s="153" t="s">
        <v>191</v>
      </c>
      <c r="C66" s="154" t="s">
        <v>192</v>
      </c>
      <c r="D66" s="155" t="s">
        <v>80</v>
      </c>
      <c r="E66" s="156">
        <v>3</v>
      </c>
      <c r="F66" s="156">
        <v>0</v>
      </c>
      <c r="G66" s="157">
        <f t="shared" si="12"/>
        <v>0</v>
      </c>
      <c r="O66" s="151">
        <v>2</v>
      </c>
      <c r="AA66" s="129">
        <v>3</v>
      </c>
      <c r="AB66" s="129">
        <v>9</v>
      </c>
      <c r="AC66" s="129">
        <v>34814014</v>
      </c>
      <c r="AZ66" s="129">
        <v>3</v>
      </c>
      <c r="BA66" s="129">
        <f t="shared" si="13"/>
        <v>0</v>
      </c>
      <c r="BB66" s="129">
        <f t="shared" si="14"/>
        <v>0</v>
      </c>
      <c r="BC66" s="129">
        <f t="shared" si="15"/>
        <v>0</v>
      </c>
      <c r="BD66" s="129">
        <f t="shared" si="16"/>
        <v>0</v>
      </c>
      <c r="BE66" s="129">
        <f t="shared" si="17"/>
        <v>0</v>
      </c>
      <c r="CZ66" s="129">
        <v>0</v>
      </c>
    </row>
    <row r="67" spans="1:104" ht="12.75">
      <c r="A67" s="152">
        <v>58</v>
      </c>
      <c r="B67" s="153" t="s">
        <v>193</v>
      </c>
      <c r="C67" s="154" t="s">
        <v>194</v>
      </c>
      <c r="D67" s="155" t="s">
        <v>80</v>
      </c>
      <c r="E67" s="156">
        <v>4</v>
      </c>
      <c r="F67" s="156">
        <v>0</v>
      </c>
      <c r="G67" s="157">
        <f t="shared" si="12"/>
        <v>0</v>
      </c>
      <c r="O67" s="151">
        <v>2</v>
      </c>
      <c r="AA67" s="129">
        <v>3</v>
      </c>
      <c r="AB67" s="129">
        <v>9</v>
      </c>
      <c r="AC67" s="129">
        <v>34814018</v>
      </c>
      <c r="AZ67" s="129">
        <v>3</v>
      </c>
      <c r="BA67" s="129">
        <f t="shared" si="13"/>
        <v>0</v>
      </c>
      <c r="BB67" s="129">
        <f t="shared" si="14"/>
        <v>0</v>
      </c>
      <c r="BC67" s="129">
        <f t="shared" si="15"/>
        <v>0</v>
      </c>
      <c r="BD67" s="129">
        <f t="shared" si="16"/>
        <v>0</v>
      </c>
      <c r="BE67" s="129">
        <f t="shared" si="17"/>
        <v>0</v>
      </c>
      <c r="CZ67" s="129">
        <v>0</v>
      </c>
    </row>
    <row r="68" spans="1:104" ht="12.75">
      <c r="A68" s="152">
        <v>59</v>
      </c>
      <c r="B68" s="153" t="s">
        <v>195</v>
      </c>
      <c r="C68" s="154" t="s">
        <v>196</v>
      </c>
      <c r="D68" s="155" t="s">
        <v>80</v>
      </c>
      <c r="E68" s="156">
        <v>1</v>
      </c>
      <c r="F68" s="156">
        <v>0</v>
      </c>
      <c r="G68" s="157">
        <f t="shared" si="12"/>
        <v>0</v>
      </c>
      <c r="O68" s="151">
        <v>2</v>
      </c>
      <c r="AA68" s="129">
        <v>3</v>
      </c>
      <c r="AB68" s="129">
        <v>9</v>
      </c>
      <c r="AC68" s="129">
        <v>34814019</v>
      </c>
      <c r="AZ68" s="129">
        <v>3</v>
      </c>
      <c r="BA68" s="129">
        <f t="shared" si="13"/>
        <v>0</v>
      </c>
      <c r="BB68" s="129">
        <f t="shared" si="14"/>
        <v>0</v>
      </c>
      <c r="BC68" s="129">
        <f t="shared" si="15"/>
        <v>0</v>
      </c>
      <c r="BD68" s="129">
        <f t="shared" si="16"/>
        <v>0</v>
      </c>
      <c r="BE68" s="129">
        <f t="shared" si="17"/>
        <v>0</v>
      </c>
      <c r="CZ68" s="129">
        <v>0</v>
      </c>
    </row>
    <row r="69" spans="1:104" ht="12.75">
      <c r="A69" s="152">
        <v>60</v>
      </c>
      <c r="B69" s="153" t="s">
        <v>197</v>
      </c>
      <c r="C69" s="154" t="s">
        <v>198</v>
      </c>
      <c r="D69" s="155" t="s">
        <v>80</v>
      </c>
      <c r="E69" s="156">
        <v>6</v>
      </c>
      <c r="F69" s="156">
        <v>0</v>
      </c>
      <c r="G69" s="157">
        <f t="shared" si="12"/>
        <v>0</v>
      </c>
      <c r="O69" s="151">
        <v>2</v>
      </c>
      <c r="AA69" s="129">
        <v>3</v>
      </c>
      <c r="AB69" s="129">
        <v>9</v>
      </c>
      <c r="AC69" s="129">
        <v>34814510</v>
      </c>
      <c r="AZ69" s="129">
        <v>3</v>
      </c>
      <c r="BA69" s="129">
        <f t="shared" si="13"/>
        <v>0</v>
      </c>
      <c r="BB69" s="129">
        <f t="shared" si="14"/>
        <v>0</v>
      </c>
      <c r="BC69" s="129">
        <f t="shared" si="15"/>
        <v>0</v>
      </c>
      <c r="BD69" s="129">
        <f t="shared" si="16"/>
        <v>0</v>
      </c>
      <c r="BE69" s="129">
        <f t="shared" si="17"/>
        <v>0</v>
      </c>
      <c r="CZ69" s="129">
        <v>0</v>
      </c>
    </row>
    <row r="70" spans="1:104" ht="12.75">
      <c r="A70" s="152">
        <v>61</v>
      </c>
      <c r="B70" s="153" t="s">
        <v>199</v>
      </c>
      <c r="C70" s="154" t="s">
        <v>200</v>
      </c>
      <c r="D70" s="155" t="s">
        <v>80</v>
      </c>
      <c r="E70" s="156">
        <v>3</v>
      </c>
      <c r="F70" s="156">
        <v>0</v>
      </c>
      <c r="G70" s="157">
        <f t="shared" si="12"/>
        <v>0</v>
      </c>
      <c r="O70" s="151">
        <v>2</v>
      </c>
      <c r="AA70" s="129">
        <v>3</v>
      </c>
      <c r="AB70" s="129">
        <v>9</v>
      </c>
      <c r="AC70" s="129">
        <v>34814512</v>
      </c>
      <c r="AZ70" s="129">
        <v>3</v>
      </c>
      <c r="BA70" s="129">
        <f t="shared" si="13"/>
        <v>0</v>
      </c>
      <c r="BB70" s="129">
        <f t="shared" si="14"/>
        <v>0</v>
      </c>
      <c r="BC70" s="129">
        <f t="shared" si="15"/>
        <v>0</v>
      </c>
      <c r="BD70" s="129">
        <f t="shared" si="16"/>
        <v>0</v>
      </c>
      <c r="BE70" s="129">
        <f t="shared" si="17"/>
        <v>0</v>
      </c>
      <c r="CZ70" s="129">
        <v>0</v>
      </c>
    </row>
    <row r="71" spans="1:104" ht="12.75">
      <c r="A71" s="152">
        <v>62</v>
      </c>
      <c r="B71" s="153" t="s">
        <v>201</v>
      </c>
      <c r="C71" s="154" t="s">
        <v>202</v>
      </c>
      <c r="D71" s="155" t="s">
        <v>80</v>
      </c>
      <c r="E71" s="156">
        <v>6</v>
      </c>
      <c r="F71" s="156">
        <v>0</v>
      </c>
      <c r="G71" s="157">
        <f t="shared" si="12"/>
        <v>0</v>
      </c>
      <c r="O71" s="151">
        <v>2</v>
      </c>
      <c r="AA71" s="129">
        <v>3</v>
      </c>
      <c r="AB71" s="129">
        <v>9</v>
      </c>
      <c r="AC71" s="129">
        <v>34814721</v>
      </c>
      <c r="AZ71" s="129">
        <v>3</v>
      </c>
      <c r="BA71" s="129">
        <f t="shared" si="13"/>
        <v>0</v>
      </c>
      <c r="BB71" s="129">
        <f t="shared" si="14"/>
        <v>0</v>
      </c>
      <c r="BC71" s="129">
        <f t="shared" si="15"/>
        <v>0</v>
      </c>
      <c r="BD71" s="129">
        <f t="shared" si="16"/>
        <v>0</v>
      </c>
      <c r="BE71" s="129">
        <f t="shared" si="17"/>
        <v>0</v>
      </c>
      <c r="CZ71" s="129">
        <v>0.0024</v>
      </c>
    </row>
    <row r="72" spans="1:104" ht="12.75">
      <c r="A72" s="152">
        <v>63</v>
      </c>
      <c r="B72" s="153" t="s">
        <v>203</v>
      </c>
      <c r="C72" s="154" t="s">
        <v>204</v>
      </c>
      <c r="D72" s="155" t="s">
        <v>80</v>
      </c>
      <c r="E72" s="156">
        <v>3</v>
      </c>
      <c r="F72" s="156">
        <v>0</v>
      </c>
      <c r="G72" s="157">
        <f t="shared" si="12"/>
        <v>0</v>
      </c>
      <c r="O72" s="151">
        <v>2</v>
      </c>
      <c r="AA72" s="129">
        <v>3</v>
      </c>
      <c r="AB72" s="129">
        <v>9</v>
      </c>
      <c r="AC72" s="129">
        <v>34821381</v>
      </c>
      <c r="AZ72" s="129">
        <v>3</v>
      </c>
      <c r="BA72" s="129">
        <f t="shared" si="13"/>
        <v>0</v>
      </c>
      <c r="BB72" s="129">
        <f t="shared" si="14"/>
        <v>0</v>
      </c>
      <c r="BC72" s="129">
        <f t="shared" si="15"/>
        <v>0</v>
      </c>
      <c r="BD72" s="129">
        <f t="shared" si="16"/>
        <v>0</v>
      </c>
      <c r="BE72" s="129">
        <f t="shared" si="17"/>
        <v>0</v>
      </c>
      <c r="CZ72" s="129">
        <v>0.00016</v>
      </c>
    </row>
    <row r="73" spans="1:104" ht="12.75">
      <c r="A73" s="152">
        <v>64</v>
      </c>
      <c r="B73" s="153" t="s">
        <v>205</v>
      </c>
      <c r="C73" s="154" t="s">
        <v>206</v>
      </c>
      <c r="D73" s="155" t="s">
        <v>207</v>
      </c>
      <c r="E73" s="156">
        <v>48.6</v>
      </c>
      <c r="F73" s="156">
        <v>0</v>
      </c>
      <c r="G73" s="157">
        <f t="shared" si="12"/>
        <v>0</v>
      </c>
      <c r="O73" s="151">
        <v>2</v>
      </c>
      <c r="AA73" s="129">
        <v>3</v>
      </c>
      <c r="AB73" s="129">
        <v>9</v>
      </c>
      <c r="AC73" s="129">
        <v>35441120</v>
      </c>
      <c r="AZ73" s="129">
        <v>3</v>
      </c>
      <c r="BA73" s="129">
        <f t="shared" si="13"/>
        <v>0</v>
      </c>
      <c r="BB73" s="129">
        <f t="shared" si="14"/>
        <v>0</v>
      </c>
      <c r="BC73" s="129">
        <f t="shared" si="15"/>
        <v>0</v>
      </c>
      <c r="BD73" s="129">
        <f t="shared" si="16"/>
        <v>0</v>
      </c>
      <c r="BE73" s="129">
        <f t="shared" si="17"/>
        <v>0</v>
      </c>
      <c r="CZ73" s="129">
        <v>0.001</v>
      </c>
    </row>
    <row r="74" spans="1:104" ht="12.75">
      <c r="A74" s="152">
        <v>65</v>
      </c>
      <c r="B74" s="153" t="s">
        <v>208</v>
      </c>
      <c r="C74" s="154" t="s">
        <v>209</v>
      </c>
      <c r="D74" s="155" t="s">
        <v>80</v>
      </c>
      <c r="E74" s="156">
        <v>1</v>
      </c>
      <c r="F74" s="156">
        <v>0</v>
      </c>
      <c r="G74" s="157">
        <f t="shared" si="12"/>
        <v>0</v>
      </c>
      <c r="O74" s="151">
        <v>2</v>
      </c>
      <c r="AA74" s="129">
        <v>3</v>
      </c>
      <c r="AB74" s="129">
        <v>9</v>
      </c>
      <c r="AC74" s="129">
        <v>35700112</v>
      </c>
      <c r="AZ74" s="129">
        <v>3</v>
      </c>
      <c r="BA74" s="129">
        <f t="shared" si="13"/>
        <v>0</v>
      </c>
      <c r="BB74" s="129">
        <f t="shared" si="14"/>
        <v>0</v>
      </c>
      <c r="BC74" s="129">
        <f t="shared" si="15"/>
        <v>0</v>
      </c>
      <c r="BD74" s="129">
        <f t="shared" si="16"/>
        <v>0</v>
      </c>
      <c r="BE74" s="129">
        <f t="shared" si="17"/>
        <v>0</v>
      </c>
      <c r="CZ74" s="129">
        <v>0.01</v>
      </c>
    </row>
    <row r="75" spans="1:104" ht="12.75">
      <c r="A75" s="152">
        <v>66</v>
      </c>
      <c r="B75" s="153" t="s">
        <v>210</v>
      </c>
      <c r="C75" s="154" t="s">
        <v>211</v>
      </c>
      <c r="D75" s="155" t="s">
        <v>95</v>
      </c>
      <c r="E75" s="156">
        <v>1</v>
      </c>
      <c r="F75" s="156">
        <v>0</v>
      </c>
      <c r="G75" s="157">
        <f t="shared" si="12"/>
        <v>0</v>
      </c>
      <c r="O75" s="151">
        <v>2</v>
      </c>
      <c r="AA75" s="129">
        <v>3</v>
      </c>
      <c r="AB75" s="129">
        <v>9</v>
      </c>
      <c r="AC75" s="129">
        <v>35700165</v>
      </c>
      <c r="AZ75" s="129">
        <v>3</v>
      </c>
      <c r="BA75" s="129">
        <f t="shared" si="13"/>
        <v>0</v>
      </c>
      <c r="BB75" s="129">
        <f t="shared" si="14"/>
        <v>0</v>
      </c>
      <c r="BC75" s="129">
        <f t="shared" si="15"/>
        <v>0</v>
      </c>
      <c r="BD75" s="129">
        <f t="shared" si="16"/>
        <v>0</v>
      </c>
      <c r="BE75" s="129">
        <f t="shared" si="17"/>
        <v>0</v>
      </c>
      <c r="CZ75" s="129">
        <v>0</v>
      </c>
    </row>
    <row r="76" spans="1:104" ht="12.75">
      <c r="A76" s="152">
        <v>67</v>
      </c>
      <c r="B76" s="153" t="s">
        <v>212</v>
      </c>
      <c r="C76" s="154" t="s">
        <v>213</v>
      </c>
      <c r="D76" s="155" t="s">
        <v>80</v>
      </c>
      <c r="E76" s="156">
        <v>4</v>
      </c>
      <c r="F76" s="156">
        <v>0</v>
      </c>
      <c r="G76" s="157">
        <f t="shared" si="12"/>
        <v>0</v>
      </c>
      <c r="O76" s="151">
        <v>2</v>
      </c>
      <c r="AA76" s="129">
        <v>3</v>
      </c>
      <c r="AB76" s="129">
        <v>9</v>
      </c>
      <c r="AC76" s="129">
        <v>37488014</v>
      </c>
      <c r="AZ76" s="129">
        <v>3</v>
      </c>
      <c r="BA76" s="129">
        <f t="shared" si="13"/>
        <v>0</v>
      </c>
      <c r="BB76" s="129">
        <f t="shared" si="14"/>
        <v>0</v>
      </c>
      <c r="BC76" s="129">
        <f t="shared" si="15"/>
        <v>0</v>
      </c>
      <c r="BD76" s="129">
        <f t="shared" si="16"/>
        <v>0</v>
      </c>
      <c r="BE76" s="129">
        <f t="shared" si="17"/>
        <v>0</v>
      </c>
      <c r="CZ76" s="129">
        <v>0.00015</v>
      </c>
    </row>
    <row r="77" spans="1:104" ht="12.75">
      <c r="A77" s="152">
        <v>68</v>
      </c>
      <c r="B77" s="153" t="s">
        <v>214</v>
      </c>
      <c r="C77" s="154" t="s">
        <v>215</v>
      </c>
      <c r="D77" s="155" t="s">
        <v>80</v>
      </c>
      <c r="E77" s="156">
        <v>4</v>
      </c>
      <c r="F77" s="156">
        <v>0</v>
      </c>
      <c r="G77" s="157">
        <f t="shared" si="12"/>
        <v>0</v>
      </c>
      <c r="O77" s="151">
        <v>2</v>
      </c>
      <c r="AA77" s="129">
        <v>3</v>
      </c>
      <c r="AB77" s="129">
        <v>9</v>
      </c>
      <c r="AC77" s="129">
        <v>38222040</v>
      </c>
      <c r="AZ77" s="129">
        <v>3</v>
      </c>
      <c r="BA77" s="129">
        <f t="shared" si="13"/>
        <v>0</v>
      </c>
      <c r="BB77" s="129">
        <f t="shared" si="14"/>
        <v>0</v>
      </c>
      <c r="BC77" s="129">
        <f t="shared" si="15"/>
        <v>0</v>
      </c>
      <c r="BD77" s="129">
        <f t="shared" si="16"/>
        <v>0</v>
      </c>
      <c r="BE77" s="129">
        <f t="shared" si="17"/>
        <v>0</v>
      </c>
      <c r="CZ77" s="129">
        <v>0.004</v>
      </c>
    </row>
    <row r="78" spans="1:104" ht="12.75">
      <c r="A78" s="152">
        <v>69</v>
      </c>
      <c r="B78" s="153" t="s">
        <v>216</v>
      </c>
      <c r="C78" s="154" t="s">
        <v>217</v>
      </c>
      <c r="D78" s="155" t="s">
        <v>80</v>
      </c>
      <c r="E78" s="156">
        <v>1</v>
      </c>
      <c r="F78" s="156">
        <v>0</v>
      </c>
      <c r="G78" s="157">
        <f t="shared" si="12"/>
        <v>0</v>
      </c>
      <c r="O78" s="151">
        <v>2</v>
      </c>
      <c r="AA78" s="129">
        <v>3</v>
      </c>
      <c r="AB78" s="129">
        <v>9</v>
      </c>
      <c r="AC78" s="129">
        <v>38230000</v>
      </c>
      <c r="AZ78" s="129">
        <v>3</v>
      </c>
      <c r="BA78" s="129">
        <f t="shared" si="13"/>
        <v>0</v>
      </c>
      <c r="BB78" s="129">
        <f t="shared" si="14"/>
        <v>0</v>
      </c>
      <c r="BC78" s="129">
        <f t="shared" si="15"/>
        <v>0</v>
      </c>
      <c r="BD78" s="129">
        <f t="shared" si="16"/>
        <v>0</v>
      </c>
      <c r="BE78" s="129">
        <f t="shared" si="17"/>
        <v>0</v>
      </c>
      <c r="CZ78" s="129">
        <v>0.005</v>
      </c>
    </row>
    <row r="79" spans="1:104" ht="12.75">
      <c r="A79" s="152">
        <v>70</v>
      </c>
      <c r="B79" s="153" t="s">
        <v>218</v>
      </c>
      <c r="C79" s="154" t="s">
        <v>219</v>
      </c>
      <c r="D79" s="155" t="s">
        <v>80</v>
      </c>
      <c r="E79" s="156">
        <v>1</v>
      </c>
      <c r="F79" s="156">
        <v>0</v>
      </c>
      <c r="G79" s="157">
        <f t="shared" si="12"/>
        <v>0</v>
      </c>
      <c r="O79" s="151">
        <v>2</v>
      </c>
      <c r="AA79" s="129">
        <v>3</v>
      </c>
      <c r="AB79" s="129">
        <v>9</v>
      </c>
      <c r="AC79" s="129">
        <v>38230010</v>
      </c>
      <c r="AZ79" s="129">
        <v>3</v>
      </c>
      <c r="BA79" s="129">
        <f t="shared" si="13"/>
        <v>0</v>
      </c>
      <c r="BB79" s="129">
        <f t="shared" si="14"/>
        <v>0</v>
      </c>
      <c r="BC79" s="129">
        <f t="shared" si="15"/>
        <v>0</v>
      </c>
      <c r="BD79" s="129">
        <f t="shared" si="16"/>
        <v>0</v>
      </c>
      <c r="BE79" s="129">
        <f t="shared" si="17"/>
        <v>0</v>
      </c>
      <c r="CZ79" s="129">
        <v>0.005</v>
      </c>
    </row>
    <row r="80" spans="1:104" ht="12.75">
      <c r="A80" s="152">
        <v>71</v>
      </c>
      <c r="B80" s="153" t="s">
        <v>220</v>
      </c>
      <c r="C80" s="154" t="s">
        <v>221</v>
      </c>
      <c r="D80" s="155" t="s">
        <v>222</v>
      </c>
      <c r="E80" s="156">
        <v>10</v>
      </c>
      <c r="F80" s="156">
        <v>0</v>
      </c>
      <c r="G80" s="157">
        <f t="shared" si="12"/>
        <v>0</v>
      </c>
      <c r="O80" s="151">
        <v>2</v>
      </c>
      <c r="AA80" s="129">
        <v>3</v>
      </c>
      <c r="AB80" s="129">
        <v>9</v>
      </c>
      <c r="AC80" s="129">
        <v>38230011</v>
      </c>
      <c r="AZ80" s="129">
        <v>3</v>
      </c>
      <c r="BA80" s="129">
        <f t="shared" si="13"/>
        <v>0</v>
      </c>
      <c r="BB80" s="129">
        <f t="shared" si="14"/>
        <v>0</v>
      </c>
      <c r="BC80" s="129">
        <f t="shared" si="15"/>
        <v>0</v>
      </c>
      <c r="BD80" s="129">
        <f t="shared" si="16"/>
        <v>0</v>
      </c>
      <c r="BE80" s="129">
        <f t="shared" si="17"/>
        <v>0</v>
      </c>
      <c r="CZ80" s="129">
        <v>0.005</v>
      </c>
    </row>
    <row r="81" spans="1:104" ht="12.75">
      <c r="A81" s="152">
        <v>72</v>
      </c>
      <c r="B81" s="153" t="s">
        <v>223</v>
      </c>
      <c r="C81" s="154" t="s">
        <v>224</v>
      </c>
      <c r="D81" s="155" t="s">
        <v>80</v>
      </c>
      <c r="E81" s="156">
        <v>1</v>
      </c>
      <c r="F81" s="156">
        <v>0</v>
      </c>
      <c r="G81" s="157">
        <f t="shared" si="12"/>
        <v>0</v>
      </c>
      <c r="O81" s="151">
        <v>2</v>
      </c>
      <c r="AA81" s="129">
        <v>3</v>
      </c>
      <c r="AB81" s="129">
        <v>9</v>
      </c>
      <c r="AC81" s="129">
        <v>38230015</v>
      </c>
      <c r="AZ81" s="129">
        <v>3</v>
      </c>
      <c r="BA81" s="129">
        <f t="shared" si="13"/>
        <v>0</v>
      </c>
      <c r="BB81" s="129">
        <f t="shared" si="14"/>
        <v>0</v>
      </c>
      <c r="BC81" s="129">
        <f t="shared" si="15"/>
        <v>0</v>
      </c>
      <c r="BD81" s="129">
        <f t="shared" si="16"/>
        <v>0</v>
      </c>
      <c r="BE81" s="129">
        <f t="shared" si="17"/>
        <v>0</v>
      </c>
      <c r="CZ81" s="129">
        <v>0.005</v>
      </c>
    </row>
    <row r="82" spans="1:104" ht="12.75">
      <c r="A82" s="152">
        <v>73</v>
      </c>
      <c r="B82" s="153" t="s">
        <v>225</v>
      </c>
      <c r="C82" s="154" t="s">
        <v>226</v>
      </c>
      <c r="D82" s="155" t="s">
        <v>80</v>
      </c>
      <c r="E82" s="156">
        <v>23</v>
      </c>
      <c r="F82" s="156">
        <v>0</v>
      </c>
      <c r="G82" s="157">
        <f t="shared" si="12"/>
        <v>0</v>
      </c>
      <c r="O82" s="151">
        <v>2</v>
      </c>
      <c r="AA82" s="129">
        <v>3</v>
      </c>
      <c r="AB82" s="129">
        <v>9</v>
      </c>
      <c r="AC82" s="129">
        <v>38230050</v>
      </c>
      <c r="AZ82" s="129">
        <v>3</v>
      </c>
      <c r="BA82" s="129">
        <f t="shared" si="13"/>
        <v>0</v>
      </c>
      <c r="BB82" s="129">
        <f t="shared" si="14"/>
        <v>0</v>
      </c>
      <c r="BC82" s="129">
        <f t="shared" si="15"/>
        <v>0</v>
      </c>
      <c r="BD82" s="129">
        <f t="shared" si="16"/>
        <v>0</v>
      </c>
      <c r="BE82" s="129">
        <f t="shared" si="17"/>
        <v>0</v>
      </c>
      <c r="CZ82" s="129">
        <v>0</v>
      </c>
    </row>
    <row r="83" spans="1:57" ht="12.75">
      <c r="A83" s="158"/>
      <c r="B83" s="159" t="s">
        <v>66</v>
      </c>
      <c r="C83" s="160" t="str">
        <f>CONCATENATE(B18," ",C18)</f>
        <v>M21 Elektromontáže</v>
      </c>
      <c r="D83" s="158"/>
      <c r="E83" s="161"/>
      <c r="F83" s="161"/>
      <c r="G83" s="162">
        <f>SUM(G18:G82)</f>
        <v>0</v>
      </c>
      <c r="O83" s="151">
        <v>4</v>
      </c>
      <c r="BA83" s="163">
        <f>SUM(BA18:BA82)</f>
        <v>0</v>
      </c>
      <c r="BB83" s="163">
        <f>SUM(BB18:BB82)</f>
        <v>0</v>
      </c>
      <c r="BC83" s="163">
        <f>SUM(BC18:BC82)</f>
        <v>0</v>
      </c>
      <c r="BD83" s="163">
        <f>SUM(BD18:BD82)</f>
        <v>0</v>
      </c>
      <c r="BE83" s="163">
        <f>SUM(BE18:BE82)</f>
        <v>0</v>
      </c>
    </row>
    <row r="84" spans="1:15" ht="12.75">
      <c r="A84" s="144" t="s">
        <v>65</v>
      </c>
      <c r="B84" s="145" t="s">
        <v>227</v>
      </c>
      <c r="C84" s="146" t="s">
        <v>228</v>
      </c>
      <c r="D84" s="147"/>
      <c r="E84" s="148"/>
      <c r="F84" s="148"/>
      <c r="G84" s="149"/>
      <c r="H84" s="150"/>
      <c r="I84" s="150"/>
      <c r="O84" s="151">
        <v>1</v>
      </c>
    </row>
    <row r="85" spans="1:104" ht="12.75">
      <c r="A85" s="152">
        <v>74</v>
      </c>
      <c r="B85" s="153" t="s">
        <v>98</v>
      </c>
      <c r="C85" s="154" t="s">
        <v>99</v>
      </c>
      <c r="D85" s="155" t="s">
        <v>77</v>
      </c>
      <c r="E85" s="156">
        <v>45</v>
      </c>
      <c r="F85" s="156">
        <v>0</v>
      </c>
      <c r="G85" s="157">
        <f aca="true" t="shared" si="18" ref="G85:G99">E85*F85</f>
        <v>0</v>
      </c>
      <c r="O85" s="151">
        <v>2</v>
      </c>
      <c r="AA85" s="129">
        <v>1</v>
      </c>
      <c r="AB85" s="129">
        <v>9</v>
      </c>
      <c r="AC85" s="129">
        <v>9</v>
      </c>
      <c r="AZ85" s="129">
        <v>4</v>
      </c>
      <c r="BA85" s="129">
        <f aca="true" t="shared" si="19" ref="BA85:BA99">IF(AZ85=1,G85,0)</f>
        <v>0</v>
      </c>
      <c r="BB85" s="129">
        <f aca="true" t="shared" si="20" ref="BB85:BB99">IF(AZ85=2,G85,0)</f>
        <v>0</v>
      </c>
      <c r="BC85" s="129">
        <f aca="true" t="shared" si="21" ref="BC85:BC99">IF(AZ85=3,G85,0)</f>
        <v>0</v>
      </c>
      <c r="BD85" s="129">
        <f aca="true" t="shared" si="22" ref="BD85:BD99">IF(AZ85=4,G85,0)</f>
        <v>0</v>
      </c>
      <c r="BE85" s="129">
        <f aca="true" t="shared" si="23" ref="BE85:BE99">IF(AZ85=5,G85,0)</f>
        <v>0</v>
      </c>
      <c r="CZ85" s="129">
        <v>0</v>
      </c>
    </row>
    <row r="86" spans="1:104" ht="12.75">
      <c r="A86" s="152">
        <v>75</v>
      </c>
      <c r="B86" s="153" t="s">
        <v>229</v>
      </c>
      <c r="C86" s="154" t="s">
        <v>230</v>
      </c>
      <c r="D86" s="155" t="s">
        <v>77</v>
      </c>
      <c r="E86" s="156">
        <v>2</v>
      </c>
      <c r="F86" s="156">
        <v>0</v>
      </c>
      <c r="G86" s="157">
        <f t="shared" si="18"/>
        <v>0</v>
      </c>
      <c r="O86" s="151">
        <v>2</v>
      </c>
      <c r="AA86" s="129">
        <v>1</v>
      </c>
      <c r="AB86" s="129">
        <v>9</v>
      </c>
      <c r="AC86" s="129">
        <v>9</v>
      </c>
      <c r="AZ86" s="129">
        <v>4</v>
      </c>
      <c r="BA86" s="129">
        <f t="shared" si="19"/>
        <v>0</v>
      </c>
      <c r="BB86" s="129">
        <f t="shared" si="20"/>
        <v>0</v>
      </c>
      <c r="BC86" s="129">
        <f t="shared" si="21"/>
        <v>0</v>
      </c>
      <c r="BD86" s="129">
        <f t="shared" si="22"/>
        <v>0</v>
      </c>
      <c r="BE86" s="129">
        <f t="shared" si="23"/>
        <v>0</v>
      </c>
      <c r="CZ86" s="129">
        <v>0</v>
      </c>
    </row>
    <row r="87" spans="1:104" ht="12.75">
      <c r="A87" s="152">
        <v>76</v>
      </c>
      <c r="B87" s="153" t="s">
        <v>231</v>
      </c>
      <c r="C87" s="154" t="s">
        <v>232</v>
      </c>
      <c r="D87" s="155" t="s">
        <v>77</v>
      </c>
      <c r="E87" s="156">
        <v>12</v>
      </c>
      <c r="F87" s="156">
        <v>0</v>
      </c>
      <c r="G87" s="157">
        <f t="shared" si="18"/>
        <v>0</v>
      </c>
      <c r="O87" s="151">
        <v>2</v>
      </c>
      <c r="AA87" s="129">
        <v>1</v>
      </c>
      <c r="AB87" s="129">
        <v>9</v>
      </c>
      <c r="AC87" s="129">
        <v>9</v>
      </c>
      <c r="AZ87" s="129">
        <v>4</v>
      </c>
      <c r="BA87" s="129">
        <f t="shared" si="19"/>
        <v>0</v>
      </c>
      <c r="BB87" s="129">
        <f t="shared" si="20"/>
        <v>0</v>
      </c>
      <c r="BC87" s="129">
        <f t="shared" si="21"/>
        <v>0</v>
      </c>
      <c r="BD87" s="129">
        <f t="shared" si="22"/>
        <v>0</v>
      </c>
      <c r="BE87" s="129">
        <f t="shared" si="23"/>
        <v>0</v>
      </c>
      <c r="CZ87" s="129">
        <v>0</v>
      </c>
    </row>
    <row r="88" spans="1:104" ht="12.75">
      <c r="A88" s="152">
        <v>77</v>
      </c>
      <c r="B88" s="153" t="s">
        <v>104</v>
      </c>
      <c r="C88" s="154" t="s">
        <v>105</v>
      </c>
      <c r="D88" s="155" t="s">
        <v>80</v>
      </c>
      <c r="E88" s="156">
        <v>4</v>
      </c>
      <c r="F88" s="156">
        <v>0</v>
      </c>
      <c r="G88" s="157">
        <f t="shared" si="18"/>
        <v>0</v>
      </c>
      <c r="O88" s="151">
        <v>2</v>
      </c>
      <c r="AA88" s="129">
        <v>1</v>
      </c>
      <c r="AB88" s="129">
        <v>9</v>
      </c>
      <c r="AC88" s="129">
        <v>9</v>
      </c>
      <c r="AZ88" s="129">
        <v>4</v>
      </c>
      <c r="BA88" s="129">
        <f t="shared" si="19"/>
        <v>0</v>
      </c>
      <c r="BB88" s="129">
        <f t="shared" si="20"/>
        <v>0</v>
      </c>
      <c r="BC88" s="129">
        <f t="shared" si="21"/>
        <v>0</v>
      </c>
      <c r="BD88" s="129">
        <f t="shared" si="22"/>
        <v>0</v>
      </c>
      <c r="BE88" s="129">
        <f t="shared" si="23"/>
        <v>0</v>
      </c>
      <c r="CZ88" s="129">
        <v>0</v>
      </c>
    </row>
    <row r="89" spans="1:104" ht="12.75">
      <c r="A89" s="152">
        <v>78</v>
      </c>
      <c r="B89" s="153" t="s">
        <v>106</v>
      </c>
      <c r="C89" s="154" t="s">
        <v>107</v>
      </c>
      <c r="D89" s="155" t="s">
        <v>80</v>
      </c>
      <c r="E89" s="156">
        <v>2</v>
      </c>
      <c r="F89" s="156">
        <v>0</v>
      </c>
      <c r="G89" s="157">
        <f t="shared" si="18"/>
        <v>0</v>
      </c>
      <c r="O89" s="151">
        <v>2</v>
      </c>
      <c r="AA89" s="129">
        <v>1</v>
      </c>
      <c r="AB89" s="129">
        <v>9</v>
      </c>
      <c r="AC89" s="129">
        <v>9</v>
      </c>
      <c r="AZ89" s="129">
        <v>4</v>
      </c>
      <c r="BA89" s="129">
        <f t="shared" si="19"/>
        <v>0</v>
      </c>
      <c r="BB89" s="129">
        <f t="shared" si="20"/>
        <v>0</v>
      </c>
      <c r="BC89" s="129">
        <f t="shared" si="21"/>
        <v>0</v>
      </c>
      <c r="BD89" s="129">
        <f t="shared" si="22"/>
        <v>0</v>
      </c>
      <c r="BE89" s="129">
        <f t="shared" si="23"/>
        <v>0</v>
      </c>
      <c r="CZ89" s="129">
        <v>0</v>
      </c>
    </row>
    <row r="90" spans="1:104" ht="12.75">
      <c r="A90" s="152">
        <v>79</v>
      </c>
      <c r="B90" s="153" t="s">
        <v>108</v>
      </c>
      <c r="C90" s="154" t="s">
        <v>109</v>
      </c>
      <c r="D90" s="155" t="s">
        <v>80</v>
      </c>
      <c r="E90" s="156">
        <v>8</v>
      </c>
      <c r="F90" s="156">
        <v>0</v>
      </c>
      <c r="G90" s="157">
        <f t="shared" si="18"/>
        <v>0</v>
      </c>
      <c r="O90" s="151">
        <v>2</v>
      </c>
      <c r="AA90" s="129">
        <v>1</v>
      </c>
      <c r="AB90" s="129">
        <v>9</v>
      </c>
      <c r="AC90" s="129">
        <v>9</v>
      </c>
      <c r="AZ90" s="129">
        <v>4</v>
      </c>
      <c r="BA90" s="129">
        <f t="shared" si="19"/>
        <v>0</v>
      </c>
      <c r="BB90" s="129">
        <f t="shared" si="20"/>
        <v>0</v>
      </c>
      <c r="BC90" s="129">
        <f t="shared" si="21"/>
        <v>0</v>
      </c>
      <c r="BD90" s="129">
        <f t="shared" si="22"/>
        <v>0</v>
      </c>
      <c r="BE90" s="129">
        <f t="shared" si="23"/>
        <v>0</v>
      </c>
      <c r="CZ90" s="129">
        <v>0</v>
      </c>
    </row>
    <row r="91" spans="1:104" ht="12.75">
      <c r="A91" s="152">
        <v>80</v>
      </c>
      <c r="B91" s="153" t="s">
        <v>112</v>
      </c>
      <c r="C91" s="154" t="s">
        <v>113</v>
      </c>
      <c r="D91" s="155" t="s">
        <v>80</v>
      </c>
      <c r="E91" s="156">
        <v>1</v>
      </c>
      <c r="F91" s="156">
        <v>0</v>
      </c>
      <c r="G91" s="157">
        <f t="shared" si="18"/>
        <v>0</v>
      </c>
      <c r="O91" s="151">
        <v>2</v>
      </c>
      <c r="AA91" s="129">
        <v>1</v>
      </c>
      <c r="AB91" s="129">
        <v>9</v>
      </c>
      <c r="AC91" s="129">
        <v>9</v>
      </c>
      <c r="AZ91" s="129">
        <v>4</v>
      </c>
      <c r="BA91" s="129">
        <f t="shared" si="19"/>
        <v>0</v>
      </c>
      <c r="BB91" s="129">
        <f t="shared" si="20"/>
        <v>0</v>
      </c>
      <c r="BC91" s="129">
        <f t="shared" si="21"/>
        <v>0</v>
      </c>
      <c r="BD91" s="129">
        <f t="shared" si="22"/>
        <v>0</v>
      </c>
      <c r="BE91" s="129">
        <f t="shared" si="23"/>
        <v>0</v>
      </c>
      <c r="CZ91" s="129">
        <v>0</v>
      </c>
    </row>
    <row r="92" spans="1:104" ht="12.75">
      <c r="A92" s="152">
        <v>81</v>
      </c>
      <c r="B92" s="153" t="s">
        <v>128</v>
      </c>
      <c r="C92" s="154" t="s">
        <v>129</v>
      </c>
      <c r="D92" s="155" t="s">
        <v>80</v>
      </c>
      <c r="E92" s="156">
        <v>2</v>
      </c>
      <c r="F92" s="156">
        <v>0</v>
      </c>
      <c r="G92" s="157">
        <f t="shared" si="18"/>
        <v>0</v>
      </c>
      <c r="O92" s="151">
        <v>2</v>
      </c>
      <c r="AA92" s="129">
        <v>1</v>
      </c>
      <c r="AB92" s="129">
        <v>9</v>
      </c>
      <c r="AC92" s="129">
        <v>9</v>
      </c>
      <c r="AZ92" s="129">
        <v>4</v>
      </c>
      <c r="BA92" s="129">
        <f t="shared" si="19"/>
        <v>0</v>
      </c>
      <c r="BB92" s="129">
        <f t="shared" si="20"/>
        <v>0</v>
      </c>
      <c r="BC92" s="129">
        <f t="shared" si="21"/>
        <v>0</v>
      </c>
      <c r="BD92" s="129">
        <f t="shared" si="22"/>
        <v>0</v>
      </c>
      <c r="BE92" s="129">
        <f t="shared" si="23"/>
        <v>0</v>
      </c>
      <c r="CZ92" s="129">
        <v>0</v>
      </c>
    </row>
    <row r="93" spans="1:104" ht="12.75">
      <c r="A93" s="152">
        <v>82</v>
      </c>
      <c r="B93" s="153" t="s">
        <v>233</v>
      </c>
      <c r="C93" s="154" t="s">
        <v>234</v>
      </c>
      <c r="D93" s="155" t="s">
        <v>80</v>
      </c>
      <c r="E93" s="156">
        <v>2</v>
      </c>
      <c r="F93" s="156">
        <v>0</v>
      </c>
      <c r="G93" s="157">
        <f t="shared" si="18"/>
        <v>0</v>
      </c>
      <c r="O93" s="151">
        <v>2</v>
      </c>
      <c r="AA93" s="129">
        <v>1</v>
      </c>
      <c r="AB93" s="129">
        <v>9</v>
      </c>
      <c r="AC93" s="129">
        <v>9</v>
      </c>
      <c r="AZ93" s="129">
        <v>4</v>
      </c>
      <c r="BA93" s="129">
        <f t="shared" si="19"/>
        <v>0</v>
      </c>
      <c r="BB93" s="129">
        <f t="shared" si="20"/>
        <v>0</v>
      </c>
      <c r="BC93" s="129">
        <f t="shared" si="21"/>
        <v>0</v>
      </c>
      <c r="BD93" s="129">
        <f t="shared" si="22"/>
        <v>0</v>
      </c>
      <c r="BE93" s="129">
        <f t="shared" si="23"/>
        <v>0</v>
      </c>
      <c r="CZ93" s="129">
        <v>0</v>
      </c>
    </row>
    <row r="94" spans="1:104" ht="12.75">
      <c r="A94" s="152">
        <v>83</v>
      </c>
      <c r="B94" s="153" t="s">
        <v>154</v>
      </c>
      <c r="C94" s="154" t="s">
        <v>155</v>
      </c>
      <c r="D94" s="155" t="s">
        <v>77</v>
      </c>
      <c r="E94" s="156">
        <v>35</v>
      </c>
      <c r="F94" s="156">
        <v>0</v>
      </c>
      <c r="G94" s="157">
        <f t="shared" si="18"/>
        <v>0</v>
      </c>
      <c r="O94" s="151">
        <v>2</v>
      </c>
      <c r="AA94" s="129">
        <v>1</v>
      </c>
      <c r="AB94" s="129">
        <v>9</v>
      </c>
      <c r="AC94" s="129">
        <v>9</v>
      </c>
      <c r="AZ94" s="129">
        <v>4</v>
      </c>
      <c r="BA94" s="129">
        <f t="shared" si="19"/>
        <v>0</v>
      </c>
      <c r="BB94" s="129">
        <f t="shared" si="20"/>
        <v>0</v>
      </c>
      <c r="BC94" s="129">
        <f t="shared" si="21"/>
        <v>0</v>
      </c>
      <c r="BD94" s="129">
        <f t="shared" si="22"/>
        <v>0</v>
      </c>
      <c r="BE94" s="129">
        <f t="shared" si="23"/>
        <v>0</v>
      </c>
      <c r="CZ94" s="129">
        <v>0</v>
      </c>
    </row>
    <row r="95" spans="1:104" ht="12.75">
      <c r="A95" s="152">
        <v>84</v>
      </c>
      <c r="B95" s="153" t="s">
        <v>156</v>
      </c>
      <c r="C95" s="154" t="s">
        <v>157</v>
      </c>
      <c r="D95" s="155" t="s">
        <v>77</v>
      </c>
      <c r="E95" s="156">
        <v>35</v>
      </c>
      <c r="F95" s="156">
        <v>0</v>
      </c>
      <c r="G95" s="157">
        <f t="shared" si="18"/>
        <v>0</v>
      </c>
      <c r="O95" s="151">
        <v>2</v>
      </c>
      <c r="AA95" s="129">
        <v>1</v>
      </c>
      <c r="AB95" s="129">
        <v>9</v>
      </c>
      <c r="AC95" s="129">
        <v>9</v>
      </c>
      <c r="AZ95" s="129">
        <v>4</v>
      </c>
      <c r="BA95" s="129">
        <f t="shared" si="19"/>
        <v>0</v>
      </c>
      <c r="BB95" s="129">
        <f t="shared" si="20"/>
        <v>0</v>
      </c>
      <c r="BC95" s="129">
        <f t="shared" si="21"/>
        <v>0</v>
      </c>
      <c r="BD95" s="129">
        <f t="shared" si="22"/>
        <v>0</v>
      </c>
      <c r="BE95" s="129">
        <f t="shared" si="23"/>
        <v>0</v>
      </c>
      <c r="CZ95" s="129">
        <v>0</v>
      </c>
    </row>
    <row r="96" spans="1:104" ht="12.75">
      <c r="A96" s="152">
        <v>85</v>
      </c>
      <c r="B96" s="153" t="s">
        <v>235</v>
      </c>
      <c r="C96" s="154" t="s">
        <v>236</v>
      </c>
      <c r="D96" s="155" t="s">
        <v>77</v>
      </c>
      <c r="E96" s="156">
        <v>60</v>
      </c>
      <c r="F96" s="156">
        <v>0</v>
      </c>
      <c r="G96" s="157">
        <f t="shared" si="18"/>
        <v>0</v>
      </c>
      <c r="O96" s="151">
        <v>2</v>
      </c>
      <c r="AA96" s="129">
        <v>1</v>
      </c>
      <c r="AB96" s="129">
        <v>9</v>
      </c>
      <c r="AC96" s="129">
        <v>9</v>
      </c>
      <c r="AZ96" s="129">
        <v>4</v>
      </c>
      <c r="BA96" s="129">
        <f t="shared" si="19"/>
        <v>0</v>
      </c>
      <c r="BB96" s="129">
        <f t="shared" si="20"/>
        <v>0</v>
      </c>
      <c r="BC96" s="129">
        <f t="shared" si="21"/>
        <v>0</v>
      </c>
      <c r="BD96" s="129">
        <f t="shared" si="22"/>
        <v>0</v>
      </c>
      <c r="BE96" s="129">
        <f t="shared" si="23"/>
        <v>0</v>
      </c>
      <c r="CZ96" s="129">
        <v>0</v>
      </c>
    </row>
    <row r="97" spans="1:104" ht="12.75">
      <c r="A97" s="152">
        <v>86</v>
      </c>
      <c r="B97" s="153" t="s">
        <v>237</v>
      </c>
      <c r="C97" s="154" t="s">
        <v>238</v>
      </c>
      <c r="D97" s="155" t="s">
        <v>77</v>
      </c>
      <c r="E97" s="156">
        <v>60</v>
      </c>
      <c r="F97" s="156">
        <v>0</v>
      </c>
      <c r="G97" s="157">
        <f t="shared" si="18"/>
        <v>0</v>
      </c>
      <c r="O97" s="151">
        <v>2</v>
      </c>
      <c r="AA97" s="129">
        <v>1</v>
      </c>
      <c r="AB97" s="129">
        <v>9</v>
      </c>
      <c r="AC97" s="129">
        <v>9</v>
      </c>
      <c r="AZ97" s="129">
        <v>4</v>
      </c>
      <c r="BA97" s="129">
        <f t="shared" si="19"/>
        <v>0</v>
      </c>
      <c r="BB97" s="129">
        <f t="shared" si="20"/>
        <v>0</v>
      </c>
      <c r="BC97" s="129">
        <f t="shared" si="21"/>
        <v>0</v>
      </c>
      <c r="BD97" s="129">
        <f t="shared" si="22"/>
        <v>0</v>
      </c>
      <c r="BE97" s="129">
        <f t="shared" si="23"/>
        <v>0</v>
      </c>
      <c r="CZ97" s="129">
        <v>0</v>
      </c>
    </row>
    <row r="98" spans="1:104" ht="12.75">
      <c r="A98" s="152">
        <v>87</v>
      </c>
      <c r="B98" s="153" t="s">
        <v>239</v>
      </c>
      <c r="C98" s="154" t="s">
        <v>240</v>
      </c>
      <c r="D98" s="155" t="s">
        <v>80</v>
      </c>
      <c r="E98" s="156">
        <v>1</v>
      </c>
      <c r="F98" s="156">
        <v>0</v>
      </c>
      <c r="G98" s="157">
        <f t="shared" si="18"/>
        <v>0</v>
      </c>
      <c r="O98" s="151">
        <v>2</v>
      </c>
      <c r="AA98" s="129">
        <v>1</v>
      </c>
      <c r="AB98" s="129">
        <v>9</v>
      </c>
      <c r="AC98" s="129">
        <v>9</v>
      </c>
      <c r="AZ98" s="129">
        <v>4</v>
      </c>
      <c r="BA98" s="129">
        <f t="shared" si="19"/>
        <v>0</v>
      </c>
      <c r="BB98" s="129">
        <f t="shared" si="20"/>
        <v>0</v>
      </c>
      <c r="BC98" s="129">
        <f t="shared" si="21"/>
        <v>0</v>
      </c>
      <c r="BD98" s="129">
        <f t="shared" si="22"/>
        <v>0</v>
      </c>
      <c r="BE98" s="129">
        <f t="shared" si="23"/>
        <v>0</v>
      </c>
      <c r="CZ98" s="129">
        <v>0</v>
      </c>
    </row>
    <row r="99" spans="1:104" ht="12.75">
      <c r="A99" s="152">
        <v>88</v>
      </c>
      <c r="B99" s="153" t="s">
        <v>241</v>
      </c>
      <c r="C99" s="154" t="s">
        <v>180</v>
      </c>
      <c r="D99" s="155" t="s">
        <v>95</v>
      </c>
      <c r="E99" s="156">
        <v>1</v>
      </c>
      <c r="F99" s="156">
        <v>0</v>
      </c>
      <c r="G99" s="157">
        <f t="shared" si="18"/>
        <v>0</v>
      </c>
      <c r="O99" s="151">
        <v>2</v>
      </c>
      <c r="AA99" s="129">
        <v>11</v>
      </c>
      <c r="AB99" s="129">
        <v>0</v>
      </c>
      <c r="AC99" s="129">
        <v>88</v>
      </c>
      <c r="AZ99" s="129">
        <v>3</v>
      </c>
      <c r="BA99" s="129">
        <f t="shared" si="19"/>
        <v>0</v>
      </c>
      <c r="BB99" s="129">
        <f t="shared" si="20"/>
        <v>0</v>
      </c>
      <c r="BC99" s="129">
        <f t="shared" si="21"/>
        <v>0</v>
      </c>
      <c r="BD99" s="129">
        <f t="shared" si="22"/>
        <v>0</v>
      </c>
      <c r="BE99" s="129">
        <f t="shared" si="23"/>
        <v>0</v>
      </c>
      <c r="CZ99" s="129">
        <v>0</v>
      </c>
    </row>
    <row r="100" spans="1:57" ht="12.75">
      <c r="A100" s="158"/>
      <c r="B100" s="159" t="s">
        <v>66</v>
      </c>
      <c r="C100" s="160" t="str">
        <f>CONCATENATE(B84," ",C84)</f>
        <v>M22 Slaboproud</v>
      </c>
      <c r="D100" s="158"/>
      <c r="E100" s="161"/>
      <c r="F100" s="161"/>
      <c r="G100" s="162">
        <f>SUM(G84:G99)</f>
        <v>0</v>
      </c>
      <c r="O100" s="151">
        <v>4</v>
      </c>
      <c r="BA100" s="163">
        <f>SUM(BA84:BA99)</f>
        <v>0</v>
      </c>
      <c r="BB100" s="163">
        <f>SUM(BB84:BB99)</f>
        <v>0</v>
      </c>
      <c r="BC100" s="163">
        <f>SUM(BC84:BC99)</f>
        <v>0</v>
      </c>
      <c r="BD100" s="163">
        <f>SUM(BD84:BD99)</f>
        <v>0</v>
      </c>
      <c r="BE100" s="163">
        <f>SUM(BE84:BE99)</f>
        <v>0</v>
      </c>
    </row>
    <row r="101" spans="1:15" ht="12.75">
      <c r="A101" s="144" t="s">
        <v>65</v>
      </c>
      <c r="B101" s="145" t="s">
        <v>242</v>
      </c>
      <c r="C101" s="146" t="s">
        <v>243</v>
      </c>
      <c r="D101" s="147"/>
      <c r="E101" s="148"/>
      <c r="F101" s="148"/>
      <c r="G101" s="149"/>
      <c r="H101" s="150"/>
      <c r="I101" s="150"/>
      <c r="O101" s="151">
        <v>1</v>
      </c>
    </row>
    <row r="102" spans="1:104" ht="12.75">
      <c r="A102" s="152">
        <v>89</v>
      </c>
      <c r="B102" s="153" t="s">
        <v>244</v>
      </c>
      <c r="C102" s="154" t="s">
        <v>245</v>
      </c>
      <c r="D102" s="155" t="s">
        <v>246</v>
      </c>
      <c r="E102" s="156">
        <v>1</v>
      </c>
      <c r="F102" s="156">
        <v>0</v>
      </c>
      <c r="G102" s="157">
        <f aca="true" t="shared" si="24" ref="G102:G109">E102*F102</f>
        <v>0</v>
      </c>
      <c r="O102" s="151">
        <v>2</v>
      </c>
      <c r="AA102" s="129">
        <v>1</v>
      </c>
      <c r="AB102" s="129">
        <v>9</v>
      </c>
      <c r="AC102" s="129">
        <v>9</v>
      </c>
      <c r="AZ102" s="129">
        <v>4</v>
      </c>
      <c r="BA102" s="129">
        <f aca="true" t="shared" si="25" ref="BA102:BA109">IF(AZ102=1,G102,0)</f>
        <v>0</v>
      </c>
      <c r="BB102" s="129">
        <f aca="true" t="shared" si="26" ref="BB102:BB109">IF(AZ102=2,G102,0)</f>
        <v>0</v>
      </c>
      <c r="BC102" s="129">
        <f aca="true" t="shared" si="27" ref="BC102:BC109">IF(AZ102=3,G102,0)</f>
        <v>0</v>
      </c>
      <c r="BD102" s="129">
        <f aca="true" t="shared" si="28" ref="BD102:BD109">IF(AZ102=4,G102,0)</f>
        <v>0</v>
      </c>
      <c r="BE102" s="129">
        <f aca="true" t="shared" si="29" ref="BE102:BE109">IF(AZ102=5,G102,0)</f>
        <v>0</v>
      </c>
      <c r="CZ102" s="129">
        <v>2.1</v>
      </c>
    </row>
    <row r="103" spans="1:104" ht="12.75">
      <c r="A103" s="152">
        <v>90</v>
      </c>
      <c r="B103" s="153" t="s">
        <v>247</v>
      </c>
      <c r="C103" s="154" t="s">
        <v>248</v>
      </c>
      <c r="D103" s="155" t="s">
        <v>77</v>
      </c>
      <c r="E103" s="156">
        <v>87</v>
      </c>
      <c r="F103" s="156">
        <v>0</v>
      </c>
      <c r="G103" s="157">
        <f t="shared" si="24"/>
        <v>0</v>
      </c>
      <c r="O103" s="151">
        <v>2</v>
      </c>
      <c r="AA103" s="129">
        <v>1</v>
      </c>
      <c r="AB103" s="129">
        <v>9</v>
      </c>
      <c r="AC103" s="129">
        <v>9</v>
      </c>
      <c r="AZ103" s="129">
        <v>4</v>
      </c>
      <c r="BA103" s="129">
        <f t="shared" si="25"/>
        <v>0</v>
      </c>
      <c r="BB103" s="129">
        <f t="shared" si="26"/>
        <v>0</v>
      </c>
      <c r="BC103" s="129">
        <f t="shared" si="27"/>
        <v>0</v>
      </c>
      <c r="BD103" s="129">
        <f t="shared" si="28"/>
        <v>0</v>
      </c>
      <c r="BE103" s="129">
        <f t="shared" si="29"/>
        <v>0</v>
      </c>
      <c r="CZ103" s="129">
        <v>0</v>
      </c>
    </row>
    <row r="104" spans="1:104" ht="12.75">
      <c r="A104" s="152">
        <v>91</v>
      </c>
      <c r="B104" s="153" t="s">
        <v>249</v>
      </c>
      <c r="C104" s="154" t="s">
        <v>250</v>
      </c>
      <c r="D104" s="155" t="s">
        <v>80</v>
      </c>
      <c r="E104" s="156">
        <v>1</v>
      </c>
      <c r="F104" s="156">
        <v>0</v>
      </c>
      <c r="G104" s="157">
        <f t="shared" si="24"/>
        <v>0</v>
      </c>
      <c r="O104" s="151">
        <v>2</v>
      </c>
      <c r="AA104" s="129">
        <v>1</v>
      </c>
      <c r="AB104" s="129">
        <v>9</v>
      </c>
      <c r="AC104" s="129">
        <v>9</v>
      </c>
      <c r="AZ104" s="129">
        <v>4</v>
      </c>
      <c r="BA104" s="129">
        <f t="shared" si="25"/>
        <v>0</v>
      </c>
      <c r="BB104" s="129">
        <f t="shared" si="26"/>
        <v>0</v>
      </c>
      <c r="BC104" s="129">
        <f t="shared" si="27"/>
        <v>0</v>
      </c>
      <c r="BD104" s="129">
        <f t="shared" si="28"/>
        <v>0</v>
      </c>
      <c r="BE104" s="129">
        <f t="shared" si="29"/>
        <v>0</v>
      </c>
      <c r="CZ104" s="129">
        <v>0</v>
      </c>
    </row>
    <row r="105" spans="1:104" ht="12.75">
      <c r="A105" s="152">
        <v>92</v>
      </c>
      <c r="B105" s="153" t="s">
        <v>251</v>
      </c>
      <c r="C105" s="154" t="s">
        <v>252</v>
      </c>
      <c r="D105" s="155" t="s">
        <v>80</v>
      </c>
      <c r="E105" s="156">
        <v>1</v>
      </c>
      <c r="F105" s="156">
        <v>0</v>
      </c>
      <c r="G105" s="157">
        <f t="shared" si="24"/>
        <v>0</v>
      </c>
      <c r="O105" s="151">
        <v>2</v>
      </c>
      <c r="AA105" s="129">
        <v>1</v>
      </c>
      <c r="AB105" s="129">
        <v>9</v>
      </c>
      <c r="AC105" s="129">
        <v>9</v>
      </c>
      <c r="AZ105" s="129">
        <v>4</v>
      </c>
      <c r="BA105" s="129">
        <f t="shared" si="25"/>
        <v>0</v>
      </c>
      <c r="BB105" s="129">
        <f t="shared" si="26"/>
        <v>0</v>
      </c>
      <c r="BC105" s="129">
        <f t="shared" si="27"/>
        <v>0</v>
      </c>
      <c r="BD105" s="129">
        <f t="shared" si="28"/>
        <v>0</v>
      </c>
      <c r="BE105" s="129">
        <f t="shared" si="29"/>
        <v>0</v>
      </c>
      <c r="CZ105" s="129">
        <v>0</v>
      </c>
    </row>
    <row r="106" spans="1:104" ht="12.75">
      <c r="A106" s="152">
        <v>93</v>
      </c>
      <c r="B106" s="153" t="s">
        <v>253</v>
      </c>
      <c r="C106" s="154" t="s">
        <v>254</v>
      </c>
      <c r="D106" s="155" t="s">
        <v>77</v>
      </c>
      <c r="E106" s="156">
        <v>87</v>
      </c>
      <c r="F106" s="156">
        <v>0</v>
      </c>
      <c r="G106" s="157">
        <f t="shared" si="24"/>
        <v>0</v>
      </c>
      <c r="O106" s="151">
        <v>2</v>
      </c>
      <c r="AA106" s="129">
        <v>1</v>
      </c>
      <c r="AB106" s="129">
        <v>9</v>
      </c>
      <c r="AC106" s="129">
        <v>9</v>
      </c>
      <c r="AZ106" s="129">
        <v>4</v>
      </c>
      <c r="BA106" s="129">
        <f t="shared" si="25"/>
        <v>0</v>
      </c>
      <c r="BB106" s="129">
        <f t="shared" si="26"/>
        <v>0</v>
      </c>
      <c r="BC106" s="129">
        <f t="shared" si="27"/>
        <v>0</v>
      </c>
      <c r="BD106" s="129">
        <f t="shared" si="28"/>
        <v>0</v>
      </c>
      <c r="BE106" s="129">
        <f t="shared" si="29"/>
        <v>0</v>
      </c>
      <c r="CZ106" s="129">
        <v>0</v>
      </c>
    </row>
    <row r="107" spans="1:104" ht="12.75">
      <c r="A107" s="152">
        <v>94</v>
      </c>
      <c r="B107" s="153" t="s">
        <v>255</v>
      </c>
      <c r="C107" s="154" t="s">
        <v>256</v>
      </c>
      <c r="D107" s="155" t="s">
        <v>77</v>
      </c>
      <c r="E107" s="156">
        <v>0</v>
      </c>
      <c r="F107" s="156">
        <v>0</v>
      </c>
      <c r="G107" s="157">
        <f t="shared" si="24"/>
        <v>0</v>
      </c>
      <c r="O107" s="151">
        <v>2</v>
      </c>
      <c r="AA107" s="129">
        <v>1</v>
      </c>
      <c r="AB107" s="129">
        <v>9</v>
      </c>
      <c r="AC107" s="129">
        <v>9</v>
      </c>
      <c r="AZ107" s="129">
        <v>4</v>
      </c>
      <c r="BA107" s="129">
        <f t="shared" si="25"/>
        <v>0</v>
      </c>
      <c r="BB107" s="129">
        <f t="shared" si="26"/>
        <v>0</v>
      </c>
      <c r="BC107" s="129">
        <f t="shared" si="27"/>
        <v>0</v>
      </c>
      <c r="BD107" s="129">
        <f t="shared" si="28"/>
        <v>0</v>
      </c>
      <c r="BE107" s="129">
        <f t="shared" si="29"/>
        <v>0</v>
      </c>
      <c r="CZ107" s="129">
        <v>0</v>
      </c>
    </row>
    <row r="108" spans="1:104" ht="12.75">
      <c r="A108" s="152">
        <v>95</v>
      </c>
      <c r="B108" s="153" t="s">
        <v>257</v>
      </c>
      <c r="C108" s="154" t="s">
        <v>258</v>
      </c>
      <c r="D108" s="155" t="s">
        <v>77</v>
      </c>
      <c r="E108" s="156">
        <v>87</v>
      </c>
      <c r="F108" s="156">
        <v>0</v>
      </c>
      <c r="G108" s="157">
        <f t="shared" si="24"/>
        <v>0</v>
      </c>
      <c r="O108" s="151">
        <v>2</v>
      </c>
      <c r="AA108" s="129">
        <v>1</v>
      </c>
      <c r="AB108" s="129">
        <v>9</v>
      </c>
      <c r="AC108" s="129">
        <v>9</v>
      </c>
      <c r="AZ108" s="129">
        <v>4</v>
      </c>
      <c r="BA108" s="129">
        <f t="shared" si="25"/>
        <v>0</v>
      </c>
      <c r="BB108" s="129">
        <f t="shared" si="26"/>
        <v>0</v>
      </c>
      <c r="BC108" s="129">
        <f t="shared" si="27"/>
        <v>0</v>
      </c>
      <c r="BD108" s="129">
        <f t="shared" si="28"/>
        <v>0</v>
      </c>
      <c r="BE108" s="129">
        <f t="shared" si="29"/>
        <v>0</v>
      </c>
      <c r="CZ108" s="129">
        <v>0</v>
      </c>
    </row>
    <row r="109" spans="1:104" ht="12.75">
      <c r="A109" s="152">
        <v>96</v>
      </c>
      <c r="B109" s="153" t="s">
        <v>259</v>
      </c>
      <c r="C109" s="154" t="s">
        <v>260</v>
      </c>
      <c r="D109" s="155" t="s">
        <v>77</v>
      </c>
      <c r="E109" s="156">
        <v>19</v>
      </c>
      <c r="F109" s="156">
        <v>0</v>
      </c>
      <c r="G109" s="157">
        <f t="shared" si="24"/>
        <v>0</v>
      </c>
      <c r="O109" s="151">
        <v>2</v>
      </c>
      <c r="AA109" s="129">
        <v>1</v>
      </c>
      <c r="AB109" s="129">
        <v>9</v>
      </c>
      <c r="AC109" s="129">
        <v>9</v>
      </c>
      <c r="AZ109" s="129">
        <v>4</v>
      </c>
      <c r="BA109" s="129">
        <f t="shared" si="25"/>
        <v>0</v>
      </c>
      <c r="BB109" s="129">
        <f t="shared" si="26"/>
        <v>0</v>
      </c>
      <c r="BC109" s="129">
        <f t="shared" si="27"/>
        <v>0</v>
      </c>
      <c r="BD109" s="129">
        <f t="shared" si="28"/>
        <v>0</v>
      </c>
      <c r="BE109" s="129">
        <f t="shared" si="29"/>
        <v>0</v>
      </c>
      <c r="CZ109" s="129">
        <v>0</v>
      </c>
    </row>
    <row r="110" spans="1:57" ht="12.75">
      <c r="A110" s="158"/>
      <c r="B110" s="159" t="s">
        <v>66</v>
      </c>
      <c r="C110" s="160" t="str">
        <f>CONCATENATE(B101," ",C101)</f>
        <v>M46 Zemní práce při montážích</v>
      </c>
      <c r="D110" s="158"/>
      <c r="E110" s="161"/>
      <c r="F110" s="161"/>
      <c r="G110" s="162">
        <f>SUM(G101:G109)</f>
        <v>0</v>
      </c>
      <c r="O110" s="151">
        <v>4</v>
      </c>
      <c r="BA110" s="163">
        <f>SUM(BA101:BA109)</f>
        <v>0</v>
      </c>
      <c r="BB110" s="163">
        <f>SUM(BB101:BB109)</f>
        <v>0</v>
      </c>
      <c r="BC110" s="163">
        <f>SUM(BC101:BC109)</f>
        <v>0</v>
      </c>
      <c r="BD110" s="163">
        <f>SUM(BD101:BD109)</f>
        <v>0</v>
      </c>
      <c r="BE110" s="163">
        <f>SUM(BE101:BE109)</f>
        <v>0</v>
      </c>
    </row>
    <row r="111" ht="12.75">
      <c r="E111" s="129"/>
    </row>
    <row r="112" ht="12.75">
      <c r="E112" s="129"/>
    </row>
    <row r="113" ht="12.75">
      <c r="E113" s="129"/>
    </row>
    <row r="114" ht="12.75">
      <c r="E114" s="129"/>
    </row>
    <row r="115" ht="12.75">
      <c r="E115" s="129"/>
    </row>
    <row r="116" ht="12.75">
      <c r="E116" s="129"/>
    </row>
    <row r="117" ht="12.75">
      <c r="E117" s="129"/>
    </row>
    <row r="118" ht="12.75">
      <c r="E118" s="129"/>
    </row>
    <row r="119" ht="12.75">
      <c r="E119" s="129"/>
    </row>
    <row r="120" ht="12.75">
      <c r="E120" s="129"/>
    </row>
    <row r="121" ht="12.75">
      <c r="E121" s="129"/>
    </row>
    <row r="122" ht="12.75">
      <c r="E122" s="129"/>
    </row>
    <row r="123" ht="12.75">
      <c r="E123" s="129"/>
    </row>
    <row r="124" ht="12.75">
      <c r="E124" s="129"/>
    </row>
    <row r="125" ht="12.75">
      <c r="E125" s="129"/>
    </row>
    <row r="126" ht="12.75">
      <c r="E126" s="129"/>
    </row>
    <row r="127" ht="12.75">
      <c r="E127" s="129"/>
    </row>
    <row r="128" ht="12.75">
      <c r="E128" s="129"/>
    </row>
    <row r="129" ht="12.75">
      <c r="E129" s="129"/>
    </row>
    <row r="130" ht="12.75">
      <c r="E130" s="129"/>
    </row>
    <row r="131" ht="12.75">
      <c r="E131" s="129"/>
    </row>
    <row r="132" ht="12.75">
      <c r="E132" s="129"/>
    </row>
    <row r="133" ht="12.75">
      <c r="E133" s="129"/>
    </row>
    <row r="134" spans="1:7" ht="12.75">
      <c r="A134" s="164"/>
      <c r="B134" s="164"/>
      <c r="C134" s="164"/>
      <c r="D134" s="164"/>
      <c r="E134" s="164"/>
      <c r="F134" s="164"/>
      <c r="G134" s="164"/>
    </row>
    <row r="135" spans="1:7" ht="12.75">
      <c r="A135" s="164"/>
      <c r="B135" s="164"/>
      <c r="C135" s="164"/>
      <c r="D135" s="164"/>
      <c r="E135" s="164"/>
      <c r="F135" s="164"/>
      <c r="G135" s="164"/>
    </row>
    <row r="136" spans="1:7" ht="12.75">
      <c r="A136" s="164"/>
      <c r="B136" s="164"/>
      <c r="C136" s="164"/>
      <c r="D136" s="164"/>
      <c r="E136" s="164"/>
      <c r="F136" s="164"/>
      <c r="G136" s="164"/>
    </row>
    <row r="137" spans="1:7" ht="12.75">
      <c r="A137" s="164"/>
      <c r="B137" s="164"/>
      <c r="C137" s="164"/>
      <c r="D137" s="164"/>
      <c r="E137" s="164"/>
      <c r="F137" s="164"/>
      <c r="G137" s="164"/>
    </row>
    <row r="138" ht="12.75">
      <c r="E138" s="129"/>
    </row>
    <row r="139" ht="12.75">
      <c r="E139" s="129"/>
    </row>
    <row r="140" ht="12.75">
      <c r="E140" s="129"/>
    </row>
    <row r="141" ht="12.75">
      <c r="E141" s="129"/>
    </row>
    <row r="142" ht="12.75">
      <c r="E142" s="129"/>
    </row>
    <row r="143" ht="12.75">
      <c r="E143" s="129"/>
    </row>
    <row r="144" ht="12.75">
      <c r="E144" s="129"/>
    </row>
    <row r="145" ht="12.75">
      <c r="E145" s="129"/>
    </row>
    <row r="146" ht="12.75">
      <c r="E146" s="129"/>
    </row>
    <row r="147" ht="12.75">
      <c r="E147" s="129"/>
    </row>
    <row r="148" ht="12.75">
      <c r="E148" s="129"/>
    </row>
    <row r="149" ht="12.75">
      <c r="E149" s="129"/>
    </row>
    <row r="150" ht="12.75">
      <c r="E150" s="129"/>
    </row>
    <row r="151" ht="12.75">
      <c r="E151" s="129"/>
    </row>
    <row r="152" ht="12.75">
      <c r="E152" s="129"/>
    </row>
    <row r="153" ht="12.75">
      <c r="E153" s="129"/>
    </row>
    <row r="154" ht="12.75">
      <c r="E154" s="129"/>
    </row>
    <row r="155" ht="12.75">
      <c r="E155" s="129"/>
    </row>
    <row r="156" ht="12.75">
      <c r="E156" s="129"/>
    </row>
    <row r="157" ht="12.75">
      <c r="E157" s="129"/>
    </row>
    <row r="158" ht="12.75">
      <c r="E158" s="129"/>
    </row>
    <row r="159" ht="12.75">
      <c r="E159" s="129"/>
    </row>
    <row r="160" ht="12.75">
      <c r="E160" s="129"/>
    </row>
    <row r="161" ht="12.75">
      <c r="E161" s="129"/>
    </row>
    <row r="162" ht="12.75">
      <c r="E162" s="129"/>
    </row>
    <row r="163" ht="12.75">
      <c r="E163" s="129"/>
    </row>
    <row r="164" ht="12.75">
      <c r="E164" s="129"/>
    </row>
    <row r="165" ht="12.75">
      <c r="E165" s="129"/>
    </row>
    <row r="166" ht="12.75">
      <c r="E166" s="129"/>
    </row>
    <row r="167" ht="12.75">
      <c r="E167" s="129"/>
    </row>
    <row r="168" ht="12.75">
      <c r="E168" s="129"/>
    </row>
    <row r="169" spans="1:2" ht="12.75">
      <c r="A169" s="165"/>
      <c r="B169" s="165"/>
    </row>
    <row r="170" spans="1:7" ht="12.75">
      <c r="A170" s="164"/>
      <c r="B170" s="164"/>
      <c r="C170" s="166"/>
      <c r="D170" s="166"/>
      <c r="E170" s="167"/>
      <c r="F170" s="166"/>
      <c r="G170" s="168"/>
    </row>
    <row r="171" spans="1:7" ht="12.75">
      <c r="A171" s="169"/>
      <c r="B171" s="169"/>
      <c r="C171" s="164"/>
      <c r="D171" s="164"/>
      <c r="E171" s="170"/>
      <c r="F171" s="164"/>
      <c r="G171" s="164"/>
    </row>
    <row r="172" spans="1:7" ht="12.75">
      <c r="A172" s="164"/>
      <c r="B172" s="164"/>
      <c r="C172" s="164"/>
      <c r="D172" s="164"/>
      <c r="E172" s="170"/>
      <c r="F172" s="164"/>
      <c r="G172" s="164"/>
    </row>
    <row r="173" spans="1:7" ht="12.75">
      <c r="A173" s="164"/>
      <c r="B173" s="164"/>
      <c r="C173" s="164"/>
      <c r="D173" s="164"/>
      <c r="E173" s="170"/>
      <c r="F173" s="164"/>
      <c r="G173" s="164"/>
    </row>
    <row r="174" spans="1:7" ht="12.75">
      <c r="A174" s="164"/>
      <c r="B174" s="164"/>
      <c r="C174" s="164"/>
      <c r="D174" s="164"/>
      <c r="E174" s="170"/>
      <c r="F174" s="164"/>
      <c r="G174" s="164"/>
    </row>
    <row r="175" spans="1:7" ht="12.75">
      <c r="A175" s="164"/>
      <c r="B175" s="164"/>
      <c r="C175" s="164"/>
      <c r="D175" s="164"/>
      <c r="E175" s="170"/>
      <c r="F175" s="164"/>
      <c r="G175" s="164"/>
    </row>
    <row r="176" spans="1:7" ht="12.75">
      <c r="A176" s="164"/>
      <c r="B176" s="164"/>
      <c r="C176" s="164"/>
      <c r="D176" s="164"/>
      <c r="E176" s="170"/>
      <c r="F176" s="164"/>
      <c r="G176" s="164"/>
    </row>
    <row r="177" spans="1:7" ht="12.75">
      <c r="A177" s="164"/>
      <c r="B177" s="164"/>
      <c r="C177" s="164"/>
      <c r="D177" s="164"/>
      <c r="E177" s="170"/>
      <c r="F177" s="164"/>
      <c r="G177" s="164"/>
    </row>
    <row r="178" spans="1:7" ht="12.75">
      <c r="A178" s="164"/>
      <c r="B178" s="164"/>
      <c r="C178" s="164"/>
      <c r="D178" s="164"/>
      <c r="E178" s="170"/>
      <c r="F178" s="164"/>
      <c r="G178" s="164"/>
    </row>
    <row r="179" spans="1:7" ht="12.75">
      <c r="A179" s="164"/>
      <c r="B179" s="164"/>
      <c r="C179" s="164"/>
      <c r="D179" s="164"/>
      <c r="E179" s="170"/>
      <c r="F179" s="164"/>
      <c r="G179" s="164"/>
    </row>
    <row r="180" spans="1:7" ht="12.75">
      <c r="A180" s="164"/>
      <c r="B180" s="164"/>
      <c r="C180" s="164"/>
      <c r="D180" s="164"/>
      <c r="E180" s="170"/>
      <c r="F180" s="164"/>
      <c r="G180" s="164"/>
    </row>
    <row r="181" spans="1:7" ht="12.75">
      <c r="A181" s="164"/>
      <c r="B181" s="164"/>
      <c r="C181" s="164"/>
      <c r="D181" s="164"/>
      <c r="E181" s="170"/>
      <c r="F181" s="164"/>
      <c r="G181" s="164"/>
    </row>
    <row r="182" spans="1:7" ht="12.75">
      <c r="A182" s="164"/>
      <c r="B182" s="164"/>
      <c r="C182" s="164"/>
      <c r="D182" s="164"/>
      <c r="E182" s="170"/>
      <c r="F182" s="164"/>
      <c r="G182" s="164"/>
    </row>
    <row r="183" spans="1:7" ht="12.75">
      <c r="A183" s="164"/>
      <c r="B183" s="164"/>
      <c r="C183" s="164"/>
      <c r="D183" s="164"/>
      <c r="E183" s="170"/>
      <c r="F183" s="164"/>
      <c r="G183" s="164"/>
    </row>
  </sheetData>
  <mergeCells count="4">
    <mergeCell ref="A1:G1"/>
    <mergeCell ref="A3:B3"/>
    <mergeCell ref="A4:B4"/>
    <mergeCell ref="E4:G4"/>
  </mergeCells>
  <printOptions/>
  <pageMargins left="0.5905511811023623" right="0.3937007874015748" top="0.1968503937007874" bottom="0.1968503937007874" header="0" footer="0.1968503937007874"/>
  <pageSetup horizontalDpi="300" verticalDpi="300" orientation="portrait" paperSize="9" scale="98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bohumil.kucera</dc:creator>
  <cp:keywords/>
  <dc:description/>
  <cp:lastModifiedBy>Pohanová</cp:lastModifiedBy>
  <dcterms:created xsi:type="dcterms:W3CDTF">2011-05-31T13:48:47Z</dcterms:created>
  <dcterms:modified xsi:type="dcterms:W3CDTF">2011-10-17T08:09:43Z</dcterms:modified>
  <cp:category/>
  <cp:version/>
  <cp:contentType/>
  <cp:contentStatus/>
</cp:coreProperties>
</file>